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genda Items\2022\2022-05-02\"/>
    </mc:Choice>
  </mc:AlternateContent>
  <xr:revisionPtr revIDLastSave="0" documentId="13_ncr:1_{899921C0-CEEB-4FF7-B48D-7ACF033D8D8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conciliation List FY23 Rev" sheetId="4" r:id="rId1"/>
  </sheets>
  <definedNames>
    <definedName name="_xlnm.Print_Area" localSheetId="0">'Reconciliation List FY23 Rev'!$A$3:$O$87</definedName>
  </definedNames>
  <calcPr calcId="191029"/>
</workbook>
</file>

<file path=xl/calcChain.xml><?xml version="1.0" encoding="utf-8"?>
<calcChain xmlns="http://schemas.openxmlformats.org/spreadsheetml/2006/main">
  <c r="M19" i="4" l="1"/>
  <c r="M33" i="4"/>
  <c r="C38" i="4"/>
  <c r="M15" i="4"/>
  <c r="C9" i="4"/>
  <c r="M24" i="4" l="1"/>
  <c r="N24" i="4" s="1"/>
  <c r="C10" i="4"/>
  <c r="N15" i="4" s="1"/>
  <c r="M29" i="4"/>
  <c r="N29" i="4" s="1"/>
  <c r="N11" i="4" l="1"/>
  <c r="N10" i="4"/>
  <c r="N9" i="4"/>
  <c r="M6" i="4"/>
  <c r="M5" i="4"/>
  <c r="N19" i="4" l="1"/>
  <c r="M17" i="4" l="1"/>
  <c r="M18" i="4"/>
  <c r="M23" i="4"/>
  <c r="C39" i="4" l="1"/>
  <c r="M16" i="4" l="1"/>
  <c r="C43" i="4"/>
  <c r="C86" i="4"/>
  <c r="C81" i="4"/>
  <c r="C76" i="4"/>
  <c r="C71" i="4"/>
  <c r="C66" i="4"/>
  <c r="C61" i="4"/>
  <c r="C56" i="4"/>
  <c r="C51" i="4"/>
  <c r="M21" i="4" l="1"/>
  <c r="O16" i="4"/>
  <c r="M26" i="4"/>
  <c r="M31" i="4" l="1"/>
  <c r="C44" i="4"/>
  <c r="C45" i="4" s="1"/>
  <c r="M35" i="4" s="1"/>
</calcChain>
</file>

<file path=xl/sharedStrings.xml><?xml version="1.0" encoding="utf-8"?>
<sst xmlns="http://schemas.openxmlformats.org/spreadsheetml/2006/main" count="107" uniqueCount="86">
  <si>
    <t>General Fund Expenditures</t>
  </si>
  <si>
    <t>Proposed General Fund Unassigned Fund Balance</t>
  </si>
  <si>
    <t>Stormwater Management Fund Revenues</t>
  </si>
  <si>
    <t>Revised Revenues</t>
  </si>
  <si>
    <t>Revised Expenditures</t>
  </si>
  <si>
    <t>Stormwater Management Fund Expenditures</t>
  </si>
  <si>
    <t>Special Revenue Funds Revenues</t>
  </si>
  <si>
    <t>Special Revenue Funds Expenditures</t>
  </si>
  <si>
    <t>Speed Camera Fund Revenues</t>
  </si>
  <si>
    <t>Speed Camera Fund Expenditures</t>
  </si>
  <si>
    <t>General Fund Revenues</t>
  </si>
  <si>
    <t xml:space="preserve"> </t>
  </si>
  <si>
    <t xml:space="preserve">Notes: </t>
  </si>
  <si>
    <t>AMOUNT</t>
  </si>
  <si>
    <t>PROPOSED BY</t>
  </si>
  <si>
    <t>RECONCILIATION ITEMS BY FUNDING CATEGORY</t>
  </si>
  <si>
    <t>NOTES</t>
  </si>
  <si>
    <t>Change in Expenditures</t>
  </si>
  <si>
    <t>Property Tax Rate 56.97 reduced to 53.97</t>
  </si>
  <si>
    <t>Each cent of the tax rate equals $267,293</t>
  </si>
  <si>
    <t>Change in revenue from proposed budget</t>
  </si>
  <si>
    <t>$267,293 equals a cent on the tax rate</t>
  </si>
  <si>
    <t>FY22 tax rate is $0.5397; the Constant Yield Tax rate for FY23 is $0.5195</t>
  </si>
  <si>
    <t>ARPA Fund Revenues</t>
  </si>
  <si>
    <t>ARPA Fund Expenditures</t>
  </si>
  <si>
    <t>Decrease: Capital Improvement Project funded by ARPA</t>
  </si>
  <si>
    <t>City's Estimated Reserve Balance at FY23 year end</t>
  </si>
  <si>
    <t>Staff</t>
  </si>
  <si>
    <t>Decrease: Financial Forecast Consultant</t>
  </si>
  <si>
    <t>Original Proposed GF Budget Revenues</t>
  </si>
  <si>
    <t>Original Proposed GF Budget Expenditures</t>
  </si>
  <si>
    <t>City Reserve Policy 17% of General Fund Revenue</t>
  </si>
  <si>
    <t xml:space="preserve">* Expenditure Reduction and or Revenue increase will increase the reserve balance. On the contrary, expenditure increase and or  revenue reduction will decrease </t>
  </si>
  <si>
    <t xml:space="preserve">   the reserve balance.</t>
  </si>
  <si>
    <t>Additional Revenue Transfer from Tree Fund (Increase from $25k to $45k)</t>
  </si>
  <si>
    <t>Estimated Fund Balance FY23</t>
  </si>
  <si>
    <t>Stormwater Management Fund</t>
  </si>
  <si>
    <t>Special Revenue Funds</t>
  </si>
  <si>
    <t>Speed Camera Fund</t>
  </si>
  <si>
    <t>ARPA Fund</t>
  </si>
  <si>
    <t>The ECI for wages and benefits combined is 2.7%</t>
  </si>
  <si>
    <t>Adding the ECI to the Constant Yield tax rate equals a rate of $0.5335</t>
  </si>
  <si>
    <t>Decrease: K-9 Unit</t>
  </si>
  <si>
    <t>Decrease: Housing Reserve Contribution</t>
  </si>
  <si>
    <t>Decrease: Commercial Corridor Improvements</t>
  </si>
  <si>
    <t>Decrease: SHA Sidewalks</t>
  </si>
  <si>
    <t>Decrease: City Sidewalks</t>
  </si>
  <si>
    <t>TBD</t>
  </si>
  <si>
    <t>Increase: Additional Legal Services</t>
  </si>
  <si>
    <t>Mayor Stewart</t>
  </si>
  <si>
    <t>CM Smith</t>
  </si>
  <si>
    <t xml:space="preserve">CM Kostiuk </t>
  </si>
  <si>
    <t>CM Kovar</t>
  </si>
  <si>
    <t>Increase: MHP Grant Project</t>
  </si>
  <si>
    <t>Reserve transfer</t>
  </si>
  <si>
    <t>Decrease: Facilities Maintenance Reserve Contribution</t>
  </si>
  <si>
    <t xml:space="preserve">Decrease: General Fund Expenditures funded by ARPA </t>
  </si>
  <si>
    <t>ECI/CY 53.35</t>
  </si>
  <si>
    <t>Expenditure savings listed</t>
  </si>
  <si>
    <t xml:space="preserve">If the goal is to keep the current 53.97 tax rate, </t>
  </si>
  <si>
    <t>expenditure savings need to be:</t>
  </si>
  <si>
    <t xml:space="preserve">If the goal is to add ECI to the CY expenditure </t>
  </si>
  <si>
    <t xml:space="preserve">savings need to be: </t>
  </si>
  <si>
    <t>Difference bet. Expenditure savings listed &amp; goal</t>
  </si>
  <si>
    <t>Difference between expenditure savings listed &amp; goal</t>
  </si>
  <si>
    <t>If the goal is to go to the Constant Yield 51.95 tax rate</t>
  </si>
  <si>
    <t xml:space="preserve">Difference </t>
  </si>
  <si>
    <t>in Revenue</t>
  </si>
  <si>
    <t>Change in Revenues</t>
  </si>
  <si>
    <t>*Expenditure Change - Reduction with ( ), Increase without ( )</t>
  </si>
  <si>
    <t>*Revenue Change - Reduction with ( ), Increase without ( )</t>
  </si>
  <si>
    <t>Property Tax Revenue - Proposed 56.97 cent rate</t>
  </si>
  <si>
    <t>Property Tax Revenue - Current 53.97 cent rate</t>
  </si>
  <si>
    <t>Decrease ARPA contingency</t>
  </si>
  <si>
    <t>PROPOSAL</t>
  </si>
  <si>
    <t>Decrease ARPA Library allocation</t>
  </si>
  <si>
    <t>Cents</t>
  </si>
  <si>
    <t>Decrease: Sidewalk &amp; Street-Transfer to Speed Camera Fund</t>
  </si>
  <si>
    <t xml:space="preserve">Revised General Fund Unassigned Fund Balance </t>
  </si>
  <si>
    <t>Property Tax Revenue - Constant Yield  51.95</t>
  </si>
  <si>
    <t>Property Tax Revenue -</t>
  </si>
  <si>
    <t>Split ARPA/Housing Reserve</t>
  </si>
  <si>
    <t>Contingency Transfer</t>
  </si>
  <si>
    <t>Sidewalks</t>
  </si>
  <si>
    <t>ID as part of $463K</t>
  </si>
  <si>
    <t>FISCAL YEAR 2023 RECONCILIATION ITEMS (This reflects final decisions made by Council at the budget work session on May 2, 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</si>
</sst>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00"/>
    <numFmt numFmtId="166" formatCode="_(&quot;$&quot;* #,##0_);_(&quot;$&quot;* \(#,##0\);_(&quot;$&quot;* &quot;-&quot;??_);_(@_)"/>
    <numFmt numFmtId="167" formatCode="&quot;$&quot;#,##0.000_);[Red]\(&quot;$&quot;#,##0.000\)"/>
    <numFmt numFmtId="168" formatCode="&quot;$&quot;#,##0.0000_);[Red]\(&quot;$&quot;#,##0.0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i/>
      <sz val="16"/>
      <color theme="1"/>
      <name val="Calibri"/>
      <family val="2"/>
      <scheme val="minor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166" fontId="0" fillId="0" borderId="0" xfId="3" applyNumberFormat="1" applyFont="1"/>
    <xf numFmtId="166" fontId="0" fillId="0" borderId="0" xfId="0" applyNumberFormat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0" borderId="0" xfId="0" applyFont="1"/>
    <xf numFmtId="166" fontId="2" fillId="0" borderId="0" xfId="3" applyNumberFormat="1" applyFont="1"/>
    <xf numFmtId="166" fontId="2" fillId="2" borderId="0" xfId="3" applyNumberFormat="1" applyFont="1" applyFill="1"/>
    <xf numFmtId="166" fontId="2" fillId="0" borderId="0" xfId="0" applyNumberFormat="1" applyFont="1"/>
    <xf numFmtId="0" fontId="2" fillId="0" borderId="0" xfId="0" applyFont="1" applyFill="1"/>
    <xf numFmtId="166" fontId="2" fillId="0" borderId="0" xfId="3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167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/>
    <xf numFmtId="168" fontId="2" fillId="0" borderId="0" xfId="0" applyNumberFormat="1" applyFont="1"/>
    <xf numFmtId="0" fontId="5" fillId="0" borderId="0" xfId="0" applyFont="1"/>
    <xf numFmtId="0" fontId="3" fillId="6" borderId="1" xfId="0" applyFont="1" applyFill="1" applyBorder="1" applyAlignment="1">
      <alignment horizontal="center"/>
    </xf>
    <xf numFmtId="0" fontId="2" fillId="2" borderId="0" xfId="2" applyFont="1" applyFill="1"/>
    <xf numFmtId="0" fontId="3" fillId="7" borderId="0" xfId="0" applyFont="1" applyFill="1"/>
    <xf numFmtId="0" fontId="2" fillId="7" borderId="0" xfId="0" applyFont="1" applyFill="1"/>
    <xf numFmtId="166" fontId="2" fillId="7" borderId="0" xfId="3" applyNumberFormat="1" applyFont="1" applyFill="1"/>
    <xf numFmtId="0" fontId="3" fillId="2" borderId="1" xfId="0" applyFont="1" applyFill="1" applyBorder="1"/>
    <xf numFmtId="0" fontId="2" fillId="2" borderId="1" xfId="0" applyFont="1" applyFill="1" applyBorder="1"/>
    <xf numFmtId="166" fontId="3" fillId="2" borderId="1" xfId="3" applyNumberFormat="1" applyFont="1" applyFill="1" applyBorder="1"/>
    <xf numFmtId="166" fontId="2" fillId="2" borderId="1" xfId="3" applyNumberFormat="1" applyFont="1" applyFill="1" applyBorder="1"/>
    <xf numFmtId="0" fontId="4" fillId="2" borderId="1" xfId="0" applyFont="1" applyFill="1" applyBorder="1"/>
    <xf numFmtId="0" fontId="3" fillId="8" borderId="1" xfId="0" applyFont="1" applyFill="1" applyBorder="1"/>
    <xf numFmtId="0" fontId="2" fillId="8" borderId="1" xfId="0" applyFont="1" applyFill="1" applyBorder="1"/>
    <xf numFmtId="166" fontId="3" fillId="8" borderId="1" xfId="3" applyNumberFormat="1" applyFont="1" applyFill="1" applyBorder="1"/>
    <xf numFmtId="166" fontId="2" fillId="8" borderId="1" xfId="3" applyNumberFormat="1" applyFont="1" applyFill="1" applyBorder="1"/>
    <xf numFmtId="0" fontId="2" fillId="8" borderId="1" xfId="1" applyFont="1" applyFill="1" applyBorder="1"/>
    <xf numFmtId="0" fontId="3" fillId="8" borderId="0" xfId="0" applyFont="1" applyFill="1"/>
    <xf numFmtId="0" fontId="2" fillId="8" borderId="0" xfId="0" applyFont="1" applyFill="1"/>
    <xf numFmtId="166" fontId="2" fillId="8" borderId="0" xfId="3" applyNumberFormat="1" applyFont="1" applyFill="1"/>
    <xf numFmtId="166" fontId="3" fillId="0" borderId="0" xfId="3" applyNumberFormat="1" applyFont="1"/>
    <xf numFmtId="0" fontId="4" fillId="9" borderId="1" xfId="0" applyFont="1" applyFill="1" applyBorder="1"/>
    <xf numFmtId="0" fontId="2" fillId="9" borderId="1" xfId="0" applyFont="1" applyFill="1" applyBorder="1"/>
    <xf numFmtId="166" fontId="2" fillId="9" borderId="1" xfId="3" applyNumberFormat="1" applyFont="1" applyFill="1" applyBorder="1"/>
    <xf numFmtId="0" fontId="3" fillId="9" borderId="0" xfId="0" applyFont="1" applyFill="1"/>
    <xf numFmtId="0" fontId="2" fillId="9" borderId="0" xfId="0" applyFont="1" applyFill="1"/>
    <xf numFmtId="166" fontId="2" fillId="9" borderId="0" xfId="3" applyNumberFormat="1" applyFont="1" applyFill="1"/>
    <xf numFmtId="0" fontId="4" fillId="2" borderId="0" xfId="0" applyFont="1" applyFill="1" applyBorder="1"/>
    <xf numFmtId="0" fontId="2" fillId="2" borderId="0" xfId="0" applyFont="1" applyFill="1" applyBorder="1"/>
    <xf numFmtId="0" fontId="0" fillId="0" borderId="0" xfId="0" applyFont="1"/>
    <xf numFmtId="0" fontId="4" fillId="9" borderId="0" xfId="0" applyFont="1" applyFill="1" applyBorder="1"/>
    <xf numFmtId="0" fontId="2" fillId="10" borderId="0" xfId="0" applyFont="1" applyFill="1"/>
    <xf numFmtId="166" fontId="2" fillId="10" borderId="0" xfId="3" applyNumberFormat="1" applyFont="1" applyFill="1"/>
    <xf numFmtId="0" fontId="0" fillId="10" borderId="0" xfId="0" applyFill="1"/>
    <xf numFmtId="0" fontId="8" fillId="10" borderId="0" xfId="0" applyFont="1" applyFill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44" fontId="2" fillId="0" borderId="0" xfId="3" applyNumberFormat="1" applyFont="1"/>
    <xf numFmtId="166" fontId="3" fillId="7" borderId="0" xfId="3" applyNumberFormat="1" applyFont="1" applyFill="1"/>
    <xf numFmtId="166" fontId="3" fillId="0" borderId="0" xfId="3" applyNumberFormat="1" applyFont="1" applyAlignment="1">
      <alignment horizontal="center"/>
    </xf>
    <xf numFmtId="44" fontId="2" fillId="0" borderId="0" xfId="0" applyNumberFormat="1" applyFont="1"/>
    <xf numFmtId="0" fontId="6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</cellXfs>
  <cellStyles count="4">
    <cellStyle name="20% - Accent2" xfId="1" builtinId="34"/>
    <cellStyle name="40% - Accent3" xfId="2" builtinId="39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07EC-E071-4317-89D1-78A81E200EC4}">
  <dimension ref="A1:O106"/>
  <sheetViews>
    <sheetView showGridLines="0" tabSelected="1" zoomScale="60" zoomScaleNormal="60" zoomScaleSheetLayoutView="115" workbookViewId="0">
      <selection activeCell="I39" sqref="I39"/>
    </sheetView>
  </sheetViews>
  <sheetFormatPr defaultColWidth="8.85546875" defaultRowHeight="15" x14ac:dyDescent="0.25"/>
  <cols>
    <col min="1" max="1" width="87.140625" customWidth="1"/>
    <col min="2" max="2" width="21.28515625" customWidth="1"/>
    <col min="3" max="3" width="20.28515625" customWidth="1"/>
    <col min="4" max="4" width="17.7109375" customWidth="1"/>
    <col min="5" max="5" width="38.85546875" customWidth="1"/>
    <col min="6" max="6" width="4.5703125" customWidth="1"/>
    <col min="7" max="7" width="5.85546875" customWidth="1"/>
    <col min="8" max="8" width="5.28515625" customWidth="1"/>
    <col min="9" max="10" width="5.7109375" customWidth="1"/>
    <col min="12" max="12" width="37.85546875" customWidth="1"/>
    <col min="13" max="13" width="20.140625" customWidth="1"/>
    <col min="14" max="14" width="16.5703125" customWidth="1"/>
    <col min="15" max="15" width="11" customWidth="1"/>
  </cols>
  <sheetData>
    <row r="1" spans="1:15" ht="16.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16.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26.65" customHeight="1" x14ac:dyDescent="0.35">
      <c r="A3" s="65" t="s">
        <v>85</v>
      </c>
      <c r="B3" s="66"/>
      <c r="C3" s="66"/>
      <c r="D3" s="66"/>
      <c r="E3" s="67"/>
      <c r="F3" s="4"/>
      <c r="G3" s="4"/>
      <c r="H3" s="4"/>
      <c r="I3" s="4"/>
      <c r="J3" s="4"/>
      <c r="K3" s="4"/>
      <c r="L3" s="4"/>
      <c r="M3" s="4"/>
      <c r="N3" s="4"/>
    </row>
    <row r="4" spans="1:15" ht="16.5" x14ac:dyDescent="0.25">
      <c r="A4" s="20" t="s">
        <v>15</v>
      </c>
      <c r="B4" s="20" t="s">
        <v>14</v>
      </c>
      <c r="C4" s="20" t="s">
        <v>13</v>
      </c>
      <c r="D4" s="20" t="s">
        <v>74</v>
      </c>
      <c r="E4" s="20" t="s">
        <v>16</v>
      </c>
      <c r="F4" s="4"/>
      <c r="G4" s="4"/>
      <c r="H4" s="4"/>
      <c r="I4" s="4"/>
      <c r="J4" s="4"/>
      <c r="K4" s="4"/>
      <c r="L4" s="4"/>
      <c r="M4" s="4"/>
      <c r="N4" s="4"/>
    </row>
    <row r="5" spans="1:15" ht="16.5" x14ac:dyDescent="0.25">
      <c r="A5" s="25" t="s">
        <v>10</v>
      </c>
      <c r="B5" s="54"/>
      <c r="C5" s="27">
        <v>27838118</v>
      </c>
      <c r="D5" s="27"/>
      <c r="E5" s="26"/>
      <c r="F5" s="4"/>
      <c r="G5" s="7" t="s">
        <v>29</v>
      </c>
      <c r="H5" s="7"/>
      <c r="I5" s="7"/>
      <c r="J5" s="7"/>
      <c r="K5" s="7"/>
      <c r="L5" s="7"/>
      <c r="M5" s="38">
        <f>+C5</f>
        <v>27838118</v>
      </c>
      <c r="N5" s="4"/>
    </row>
    <row r="6" spans="1:15" ht="16.5" x14ac:dyDescent="0.25">
      <c r="A6" s="26" t="s">
        <v>18</v>
      </c>
      <c r="B6" s="54"/>
      <c r="C6" s="28">
        <v>-801880</v>
      </c>
      <c r="D6" s="28"/>
      <c r="E6" s="26"/>
      <c r="F6" s="4"/>
      <c r="G6" s="7" t="s">
        <v>30</v>
      </c>
      <c r="H6" s="7"/>
      <c r="I6" s="7"/>
      <c r="J6" s="7"/>
      <c r="K6" s="7"/>
      <c r="L6" s="7"/>
      <c r="M6" s="38">
        <f>+C16</f>
        <v>34819752</v>
      </c>
      <c r="N6" s="4"/>
    </row>
    <row r="7" spans="1:15" ht="16.5" x14ac:dyDescent="0.25">
      <c r="A7" s="26" t="s">
        <v>34</v>
      </c>
      <c r="B7" s="54" t="s">
        <v>27</v>
      </c>
      <c r="C7" s="28">
        <v>20000</v>
      </c>
      <c r="D7" s="28"/>
      <c r="E7" s="26"/>
      <c r="F7" s="4"/>
      <c r="G7" s="4"/>
      <c r="H7" s="4"/>
      <c r="I7" s="4"/>
      <c r="J7" s="4"/>
      <c r="K7" s="4"/>
      <c r="L7" s="4"/>
      <c r="M7" s="8"/>
      <c r="N7" s="59" t="s">
        <v>66</v>
      </c>
    </row>
    <row r="8" spans="1:15" ht="16.5" x14ac:dyDescent="0.25">
      <c r="A8" s="26"/>
      <c r="B8" s="54"/>
      <c r="C8" s="28"/>
      <c r="D8" s="28"/>
      <c r="E8" s="26"/>
      <c r="F8" s="4"/>
      <c r="G8" s="7" t="s">
        <v>71</v>
      </c>
      <c r="H8" s="7"/>
      <c r="I8" s="7"/>
      <c r="J8" s="7"/>
      <c r="K8" s="7"/>
      <c r="L8" s="7"/>
      <c r="M8" s="38">
        <v>15227694.834551999</v>
      </c>
      <c r="N8" s="60" t="s">
        <v>67</v>
      </c>
    </row>
    <row r="9" spans="1:15" ht="16.5" x14ac:dyDescent="0.25">
      <c r="A9" s="25" t="s">
        <v>3</v>
      </c>
      <c r="B9" s="54"/>
      <c r="C9" s="27">
        <f>SUM(C5:C8)</f>
        <v>27056238</v>
      </c>
      <c r="D9" s="27"/>
      <c r="E9" s="26"/>
      <c r="F9" s="10"/>
      <c r="G9" s="7" t="s">
        <v>72</v>
      </c>
      <c r="H9" s="7"/>
      <c r="I9" s="7"/>
      <c r="J9" s="7"/>
      <c r="K9" s="7"/>
      <c r="L9" s="7"/>
      <c r="M9" s="38">
        <v>14425815.169752</v>
      </c>
      <c r="N9" s="8">
        <f>+M8-M9</f>
        <v>801879.66479999945</v>
      </c>
    </row>
    <row r="10" spans="1:15" ht="17.25" x14ac:dyDescent="0.3">
      <c r="A10" s="29" t="s">
        <v>68</v>
      </c>
      <c r="B10" s="54"/>
      <c r="C10" s="28">
        <f>+C9-C5</f>
        <v>-781880</v>
      </c>
      <c r="D10" s="28"/>
      <c r="E10" s="26"/>
      <c r="F10" s="4"/>
      <c r="G10" s="7" t="s">
        <v>79</v>
      </c>
      <c r="H10" s="7"/>
      <c r="I10" s="7"/>
      <c r="J10" s="7"/>
      <c r="K10" s="7"/>
      <c r="L10" s="7"/>
      <c r="M10" s="38">
        <v>13885883</v>
      </c>
      <c r="N10" s="8">
        <f>+M8-M10</f>
        <v>1341811.8345519993</v>
      </c>
    </row>
    <row r="11" spans="1:15" ht="17.25" x14ac:dyDescent="0.3">
      <c r="A11" s="29"/>
      <c r="B11" s="54"/>
      <c r="C11" s="28"/>
      <c r="D11" s="28"/>
      <c r="E11" s="26"/>
      <c r="F11" s="4"/>
      <c r="G11" s="7" t="s">
        <v>80</v>
      </c>
      <c r="H11" s="7"/>
      <c r="I11" s="7"/>
      <c r="J11" s="7"/>
      <c r="K11" s="7"/>
      <c r="L11" s="7" t="s">
        <v>57</v>
      </c>
      <c r="M11" s="38">
        <v>14260093.372359999</v>
      </c>
      <c r="N11" s="8">
        <f>+M8-M11</f>
        <v>967601.46219200082</v>
      </c>
    </row>
    <row r="12" spans="1:15" ht="17.25" x14ac:dyDescent="0.3">
      <c r="A12" s="29"/>
      <c r="B12" s="54"/>
      <c r="C12" s="28"/>
      <c r="D12" s="28"/>
      <c r="E12" s="26"/>
      <c r="F12" s="4"/>
      <c r="G12" s="7"/>
      <c r="H12" s="7"/>
      <c r="I12" s="7"/>
      <c r="J12" s="7"/>
      <c r="K12" s="7"/>
      <c r="L12" s="7"/>
      <c r="M12" s="7"/>
      <c r="N12" s="8"/>
    </row>
    <row r="13" spans="1:15" ht="16.5" x14ac:dyDescent="0.25">
      <c r="A13" s="4" t="s">
        <v>19</v>
      </c>
      <c r="B13" s="55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63" t="s">
        <v>76</v>
      </c>
    </row>
    <row r="14" spans="1:15" ht="16.5" x14ac:dyDescent="0.25">
      <c r="A14" s="4"/>
      <c r="B14" s="55"/>
      <c r="C14" s="12"/>
      <c r="D14" s="12"/>
      <c r="E14" s="4"/>
      <c r="F14" s="4"/>
      <c r="M14" s="10"/>
      <c r="N14" s="8"/>
    </row>
    <row r="15" spans="1:15" ht="16.5" x14ac:dyDescent="0.25">
      <c r="A15" s="4"/>
      <c r="B15" s="55"/>
      <c r="C15" s="12"/>
      <c r="D15" s="12"/>
      <c r="E15" s="4"/>
      <c r="F15" s="4"/>
      <c r="G15" s="7" t="s">
        <v>20</v>
      </c>
      <c r="H15" s="7"/>
      <c r="I15" s="7"/>
      <c r="J15" s="7"/>
      <c r="K15" s="7"/>
      <c r="L15" s="7"/>
      <c r="M15" s="58">
        <f>+C10</f>
        <v>-781880</v>
      </c>
      <c r="N15" s="61">
        <f>M15/267293</f>
        <v>-2.9251794846853452</v>
      </c>
    </row>
    <row r="16" spans="1:15" ht="16.5" x14ac:dyDescent="0.25">
      <c r="A16" s="30" t="s">
        <v>0</v>
      </c>
      <c r="B16" s="56"/>
      <c r="C16" s="32">
        <v>34819752</v>
      </c>
      <c r="D16" s="32"/>
      <c r="E16" s="31"/>
      <c r="F16" s="4"/>
      <c r="G16" s="7" t="s">
        <v>58</v>
      </c>
      <c r="H16" s="7"/>
      <c r="I16" s="7"/>
      <c r="J16" s="7"/>
      <c r="K16" s="7"/>
      <c r="L16" s="7"/>
      <c r="M16" s="58">
        <f>+C39</f>
        <v>-782370</v>
      </c>
      <c r="N16" s="8"/>
      <c r="O16" s="3">
        <f>M16-M15</f>
        <v>-490</v>
      </c>
    </row>
    <row r="17" spans="1:14" ht="16.5" x14ac:dyDescent="0.25">
      <c r="A17" s="31" t="s">
        <v>53</v>
      </c>
      <c r="B17" s="56" t="s">
        <v>27</v>
      </c>
      <c r="C17" s="33">
        <v>0</v>
      </c>
      <c r="D17" s="33">
        <v>250000</v>
      </c>
      <c r="E17" s="31" t="s">
        <v>81</v>
      </c>
      <c r="F17" s="4"/>
      <c r="G17" s="4"/>
      <c r="H17" s="4"/>
      <c r="I17" s="4"/>
      <c r="J17" s="4"/>
      <c r="K17" s="4"/>
      <c r="L17" s="4"/>
      <c r="M17" s="10" t="str">
        <f t="shared" ref="M17:M23" si="0">+C49</f>
        <v xml:space="preserve"> </v>
      </c>
      <c r="N17" s="8"/>
    </row>
    <row r="18" spans="1:14" ht="16.5" x14ac:dyDescent="0.25">
      <c r="A18" s="31" t="s">
        <v>48</v>
      </c>
      <c r="B18" s="56" t="s">
        <v>27</v>
      </c>
      <c r="C18" s="33">
        <v>125000</v>
      </c>
      <c r="D18" s="33">
        <v>125000</v>
      </c>
      <c r="E18" s="31"/>
      <c r="F18" s="4"/>
      <c r="G18" s="4" t="s">
        <v>59</v>
      </c>
      <c r="H18" s="4"/>
      <c r="I18" s="4"/>
      <c r="J18" s="4"/>
      <c r="K18" s="4"/>
      <c r="L18" s="4"/>
      <c r="M18" s="10" t="str">
        <f t="shared" si="0"/>
        <v xml:space="preserve"> </v>
      </c>
      <c r="N18" s="8"/>
    </row>
    <row r="19" spans="1:14" ht="16.5" x14ac:dyDescent="0.25">
      <c r="A19" s="31" t="s">
        <v>77</v>
      </c>
      <c r="B19" s="56" t="s">
        <v>49</v>
      </c>
      <c r="C19" s="33">
        <v>-300000</v>
      </c>
      <c r="D19" s="33">
        <v>-300000</v>
      </c>
      <c r="E19" s="31"/>
      <c r="F19" s="4"/>
      <c r="G19" s="4" t="s">
        <v>60</v>
      </c>
      <c r="H19" s="4"/>
      <c r="I19" s="4"/>
      <c r="J19" s="4"/>
      <c r="K19" s="4"/>
      <c r="L19" s="4"/>
      <c r="M19" s="10">
        <f>-N9</f>
        <v>-801879.66479999945</v>
      </c>
      <c r="N19" s="61">
        <f>M19/267293</f>
        <v>-3.0000024871582851</v>
      </c>
    </row>
    <row r="20" spans="1:14" ht="16.5" x14ac:dyDescent="0.25">
      <c r="A20" s="31" t="s">
        <v>28</v>
      </c>
      <c r="B20" s="56" t="s">
        <v>49</v>
      </c>
      <c r="C20" s="33">
        <v>-40000</v>
      </c>
      <c r="D20" s="33">
        <v>-40000</v>
      </c>
      <c r="E20" s="31"/>
      <c r="F20" s="4"/>
      <c r="G20" s="4"/>
      <c r="H20" s="4"/>
      <c r="I20" s="4"/>
      <c r="J20" s="4"/>
      <c r="K20" s="4"/>
      <c r="L20" s="4"/>
      <c r="M20" s="10"/>
      <c r="N20" s="4"/>
    </row>
    <row r="21" spans="1:14" ht="16.5" x14ac:dyDescent="0.25">
      <c r="A21" s="31" t="s">
        <v>25</v>
      </c>
      <c r="B21" s="56" t="s">
        <v>49</v>
      </c>
      <c r="C21" s="33">
        <v>-463000</v>
      </c>
      <c r="D21" s="33">
        <v>-463000</v>
      </c>
      <c r="E21" s="31" t="s">
        <v>73</v>
      </c>
      <c r="F21" s="4"/>
      <c r="G21" s="4" t="s">
        <v>64</v>
      </c>
      <c r="H21" s="4"/>
      <c r="I21" s="4"/>
      <c r="J21" s="4"/>
      <c r="K21" s="4"/>
      <c r="L21" s="4"/>
      <c r="M21" s="10">
        <f>+M19-M16</f>
        <v>-19509.664799999446</v>
      </c>
      <c r="N21" s="4"/>
    </row>
    <row r="22" spans="1:14" ht="16.5" x14ac:dyDescent="0.25">
      <c r="A22" s="31" t="s">
        <v>56</v>
      </c>
      <c r="B22" s="56" t="s">
        <v>50</v>
      </c>
      <c r="C22" s="33">
        <v>0</v>
      </c>
      <c r="D22" s="33">
        <v>-1981634</v>
      </c>
      <c r="E22" s="31" t="s">
        <v>75</v>
      </c>
      <c r="F22" s="4"/>
      <c r="G22" s="4"/>
      <c r="H22" s="4"/>
      <c r="I22" s="4"/>
      <c r="J22" s="4"/>
      <c r="K22" s="4"/>
      <c r="L22" s="4"/>
      <c r="M22" s="10"/>
      <c r="N22" s="4"/>
    </row>
    <row r="23" spans="1:14" ht="16.5" x14ac:dyDescent="0.25">
      <c r="A23" s="31" t="s">
        <v>42</v>
      </c>
      <c r="B23" s="56" t="s">
        <v>51</v>
      </c>
      <c r="C23" s="33">
        <v>-32370</v>
      </c>
      <c r="D23" s="33">
        <v>-32370</v>
      </c>
      <c r="E23" s="31"/>
      <c r="F23" s="4"/>
      <c r="G23" s="4" t="s">
        <v>65</v>
      </c>
      <c r="H23" s="4"/>
      <c r="I23" s="4"/>
      <c r="J23" s="4"/>
      <c r="K23" s="4"/>
      <c r="L23" s="4"/>
      <c r="M23" s="10" t="str">
        <f t="shared" si="0"/>
        <v xml:space="preserve"> </v>
      </c>
      <c r="N23" s="4"/>
    </row>
    <row r="24" spans="1:14" ht="16.5" x14ac:dyDescent="0.25">
      <c r="A24" s="31" t="s">
        <v>43</v>
      </c>
      <c r="B24" s="56" t="s">
        <v>52</v>
      </c>
      <c r="C24" s="33">
        <v>0</v>
      </c>
      <c r="D24" s="33">
        <v>-100000</v>
      </c>
      <c r="E24" s="31" t="s">
        <v>54</v>
      </c>
      <c r="F24" s="4"/>
      <c r="G24" s="4" t="s">
        <v>60</v>
      </c>
      <c r="H24" s="4"/>
      <c r="I24" s="4"/>
      <c r="J24" s="4"/>
      <c r="K24" s="4"/>
      <c r="L24" s="4"/>
      <c r="M24" s="10">
        <f>+M10-M8</f>
        <v>-1341811.8345519993</v>
      </c>
      <c r="N24" s="64">
        <f>M24/267293</f>
        <v>-5.0200036460064403</v>
      </c>
    </row>
    <row r="25" spans="1:14" ht="16.5" x14ac:dyDescent="0.25">
      <c r="A25" s="34" t="s">
        <v>46</v>
      </c>
      <c r="B25" s="57" t="s">
        <v>52</v>
      </c>
      <c r="C25" s="33">
        <v>0</v>
      </c>
      <c r="D25" s="33">
        <v>-160000</v>
      </c>
      <c r="E25" s="31"/>
      <c r="F25" s="4"/>
      <c r="G25" s="4"/>
      <c r="H25" s="4"/>
      <c r="I25" s="4"/>
      <c r="J25" s="4"/>
      <c r="K25" s="4"/>
      <c r="L25" s="4"/>
      <c r="M25" s="10"/>
      <c r="N25" s="4"/>
    </row>
    <row r="26" spans="1:14" ht="16.5" x14ac:dyDescent="0.25">
      <c r="A26" s="34" t="s">
        <v>44</v>
      </c>
      <c r="B26" s="57" t="s">
        <v>52</v>
      </c>
      <c r="C26" s="33">
        <v>0</v>
      </c>
      <c r="D26" s="33">
        <v>-100000</v>
      </c>
      <c r="E26" s="31" t="s">
        <v>84</v>
      </c>
      <c r="F26" s="4"/>
      <c r="G26" s="4" t="s">
        <v>64</v>
      </c>
      <c r="H26" s="4"/>
      <c r="I26" s="4"/>
      <c r="J26" s="4"/>
      <c r="K26" s="4"/>
      <c r="L26" s="4"/>
      <c r="M26" s="10">
        <f>+M24-M16</f>
        <v>-559441.83455199935</v>
      </c>
      <c r="N26" s="4"/>
    </row>
    <row r="27" spans="1:14" ht="16.5" x14ac:dyDescent="0.25">
      <c r="A27" s="34" t="s">
        <v>45</v>
      </c>
      <c r="B27" s="57" t="s">
        <v>52</v>
      </c>
      <c r="C27" s="33">
        <v>0</v>
      </c>
      <c r="D27" s="33" t="s">
        <v>47</v>
      </c>
      <c r="E27" s="31"/>
      <c r="F27" s="4"/>
      <c r="G27" s="4"/>
      <c r="H27" s="4"/>
      <c r="I27" s="4"/>
      <c r="J27" s="4"/>
      <c r="K27" s="4"/>
      <c r="L27" s="4"/>
      <c r="M27" s="10"/>
      <c r="N27" s="4"/>
    </row>
    <row r="28" spans="1:14" ht="16.5" x14ac:dyDescent="0.25">
      <c r="A28" s="34" t="s">
        <v>55</v>
      </c>
      <c r="B28" s="57" t="s">
        <v>49</v>
      </c>
      <c r="C28" s="33">
        <v>-72000</v>
      </c>
      <c r="D28" s="33">
        <v>-70000</v>
      </c>
      <c r="E28" s="31" t="s">
        <v>54</v>
      </c>
      <c r="F28" s="4"/>
      <c r="G28" s="4" t="s">
        <v>61</v>
      </c>
      <c r="H28" s="4"/>
      <c r="I28" s="4"/>
      <c r="J28" s="4"/>
      <c r="K28" s="4"/>
      <c r="L28" s="4"/>
      <c r="M28" s="10"/>
      <c r="N28" s="4"/>
    </row>
    <row r="29" spans="1:14" ht="16.5" x14ac:dyDescent="0.25">
      <c r="A29" s="31"/>
      <c r="B29" s="56"/>
      <c r="C29" s="33"/>
      <c r="D29" s="33"/>
      <c r="E29" s="31"/>
      <c r="F29" s="4"/>
      <c r="G29" s="4" t="s">
        <v>62</v>
      </c>
      <c r="H29" s="4"/>
      <c r="I29" s="4"/>
      <c r="J29" s="4"/>
      <c r="K29" s="4"/>
      <c r="L29" s="4"/>
      <c r="M29" s="10">
        <f>M11-M8</f>
        <v>-967601.46219200082</v>
      </c>
      <c r="N29" s="64">
        <f>M29/267293</f>
        <v>-3.6200030011710025</v>
      </c>
    </row>
    <row r="30" spans="1:14" ht="16.5" x14ac:dyDescent="0.25">
      <c r="A30" s="31"/>
      <c r="B30" s="31"/>
      <c r="C30" s="33"/>
      <c r="D30" s="33"/>
      <c r="E30" s="31"/>
      <c r="F30" s="4"/>
      <c r="G30" s="4"/>
      <c r="H30" s="4"/>
      <c r="I30" s="4"/>
      <c r="J30" s="4"/>
      <c r="K30" s="4"/>
      <c r="L30" s="4"/>
      <c r="M30" s="10"/>
      <c r="N30" s="4"/>
    </row>
    <row r="31" spans="1:14" ht="16.5" x14ac:dyDescent="0.25">
      <c r="A31" s="31"/>
      <c r="B31" s="31"/>
      <c r="C31" s="33"/>
      <c r="D31" s="33"/>
      <c r="E31" s="31"/>
      <c r="F31" s="4"/>
      <c r="G31" s="4" t="s">
        <v>63</v>
      </c>
      <c r="H31" s="4"/>
      <c r="I31" s="4"/>
      <c r="J31" s="4"/>
      <c r="K31" s="4"/>
      <c r="L31" s="4"/>
      <c r="M31" s="10">
        <f>+M29-M16</f>
        <v>-185231.46219200082</v>
      </c>
      <c r="N31" s="4"/>
    </row>
    <row r="32" spans="1:14" ht="16.5" x14ac:dyDescent="0.25">
      <c r="A32" s="31"/>
      <c r="B32" s="31"/>
      <c r="C32" s="33"/>
      <c r="D32" s="33"/>
      <c r="E32" s="31"/>
      <c r="F32" s="4"/>
      <c r="G32" s="2"/>
      <c r="N32" s="4"/>
    </row>
    <row r="33" spans="1:15" ht="16.5" x14ac:dyDescent="0.25">
      <c r="A33" s="31"/>
      <c r="B33" s="31"/>
      <c r="C33" s="33"/>
      <c r="D33" s="33"/>
      <c r="E33" s="31"/>
      <c r="F33" s="4"/>
      <c r="G33" s="7" t="s">
        <v>31</v>
      </c>
      <c r="H33" s="7"/>
      <c r="I33" s="7"/>
      <c r="J33" s="7"/>
      <c r="K33" s="7"/>
      <c r="L33" s="7"/>
      <c r="M33" s="58">
        <f>+C9*0.17</f>
        <v>4599560.46</v>
      </c>
      <c r="N33" s="4"/>
      <c r="O33" s="2"/>
    </row>
    <row r="34" spans="1:15" ht="16.5" x14ac:dyDescent="0.25">
      <c r="A34" s="31"/>
      <c r="B34" s="31"/>
      <c r="C34" s="33"/>
      <c r="D34" s="33"/>
      <c r="E34" s="31"/>
      <c r="F34" s="4"/>
      <c r="G34" s="7"/>
      <c r="H34" s="7"/>
      <c r="I34" s="7"/>
      <c r="J34" s="7"/>
      <c r="K34" s="7"/>
      <c r="L34" s="7"/>
      <c r="M34" s="58"/>
      <c r="N34" s="4"/>
      <c r="O34" s="2"/>
    </row>
    <row r="35" spans="1:15" ht="16.5" x14ac:dyDescent="0.25">
      <c r="A35" s="31"/>
      <c r="B35" s="31"/>
      <c r="C35" s="33"/>
      <c r="D35" s="33"/>
      <c r="E35" s="31"/>
      <c r="F35" s="4"/>
      <c r="G35" s="7" t="s">
        <v>26</v>
      </c>
      <c r="H35" s="7"/>
      <c r="I35" s="7"/>
      <c r="J35" s="7"/>
      <c r="K35" s="7"/>
      <c r="L35" s="7"/>
      <c r="M35" s="58">
        <f>+C45</f>
        <v>2851248</v>
      </c>
      <c r="N35" s="4"/>
      <c r="O35" s="2"/>
    </row>
    <row r="36" spans="1:15" ht="16.5" x14ac:dyDescent="0.25">
      <c r="A36" s="31"/>
      <c r="B36" s="31"/>
      <c r="C36" s="33"/>
      <c r="D36" s="33"/>
      <c r="E36" s="31"/>
      <c r="F36" s="4"/>
      <c r="N36" s="4"/>
      <c r="O36" s="2"/>
    </row>
    <row r="37" spans="1:15" ht="16.5" x14ac:dyDescent="0.25">
      <c r="A37" s="31"/>
      <c r="B37" s="31"/>
      <c r="C37" s="33"/>
      <c r="D37" s="33"/>
      <c r="E37" s="31"/>
      <c r="F37" s="4"/>
      <c r="G37" s="7" t="s">
        <v>35</v>
      </c>
      <c r="H37" s="7"/>
      <c r="I37" s="7"/>
      <c r="J37" s="7"/>
      <c r="K37" s="7"/>
      <c r="L37" s="13"/>
      <c r="M37" s="8"/>
      <c r="N37" s="15"/>
      <c r="O37" s="3"/>
    </row>
    <row r="38" spans="1:15" ht="16.5" x14ac:dyDescent="0.25">
      <c r="A38" s="30" t="s">
        <v>4</v>
      </c>
      <c r="B38" s="31"/>
      <c r="C38" s="32">
        <f>SUM(C16:C37)</f>
        <v>34037382</v>
      </c>
      <c r="D38" s="32"/>
      <c r="E38" s="31"/>
      <c r="F38" s="4"/>
      <c r="G38" s="4" t="s">
        <v>36</v>
      </c>
      <c r="H38" s="4"/>
      <c r="I38" s="4"/>
      <c r="J38" s="4"/>
      <c r="K38" s="4"/>
      <c r="L38" s="13"/>
      <c r="M38" s="10">
        <v>175257</v>
      </c>
      <c r="N38" s="4"/>
    </row>
    <row r="39" spans="1:15" ht="17.25" x14ac:dyDescent="0.3">
      <c r="A39" s="39" t="s">
        <v>17</v>
      </c>
      <c r="B39" s="40"/>
      <c r="C39" s="41">
        <f>+C38-C16</f>
        <v>-782370</v>
      </c>
      <c r="D39" s="41"/>
      <c r="E39" s="31"/>
      <c r="F39" s="4"/>
      <c r="G39" s="4" t="s">
        <v>37</v>
      </c>
      <c r="H39" s="4"/>
      <c r="I39" s="4"/>
      <c r="J39" s="4"/>
      <c r="K39" s="4"/>
      <c r="L39" s="4"/>
      <c r="M39" s="10">
        <v>975026</v>
      </c>
      <c r="N39" s="4"/>
    </row>
    <row r="40" spans="1:15" ht="16.5" x14ac:dyDescent="0.25">
      <c r="A40" s="30"/>
      <c r="B40" s="31"/>
      <c r="C40" s="32"/>
      <c r="D40" s="32"/>
      <c r="E40" s="31"/>
      <c r="F40" s="4"/>
      <c r="G40" s="4" t="s">
        <v>38</v>
      </c>
      <c r="H40" s="4"/>
      <c r="I40" s="4"/>
      <c r="J40" s="4"/>
      <c r="K40" s="4"/>
      <c r="L40" s="4"/>
      <c r="M40" s="10">
        <v>1153448</v>
      </c>
      <c r="N40" s="4"/>
    </row>
    <row r="41" spans="1:15" ht="16.5" x14ac:dyDescent="0.25">
      <c r="A41" s="11"/>
      <c r="B41" s="11"/>
      <c r="C41" s="12"/>
      <c r="D41" s="12"/>
      <c r="E41" s="4"/>
      <c r="F41" s="4"/>
      <c r="G41" s="4" t="s">
        <v>39</v>
      </c>
      <c r="H41" s="4"/>
      <c r="I41" s="4"/>
      <c r="J41" s="4"/>
      <c r="K41" s="4"/>
      <c r="L41" s="13"/>
      <c r="M41" s="10">
        <v>7381203</v>
      </c>
      <c r="N41" s="4"/>
    </row>
    <row r="42" spans="1:15" ht="16.5" x14ac:dyDescent="0.25">
      <c r="A42" s="22" t="s">
        <v>1</v>
      </c>
      <c r="B42" s="23"/>
      <c r="C42" s="62">
        <v>2850758</v>
      </c>
      <c r="D42" s="24"/>
      <c r="E42" s="23"/>
      <c r="F42" s="4"/>
      <c r="G42" s="4"/>
      <c r="H42" s="4"/>
      <c r="I42" s="4"/>
      <c r="J42" s="4"/>
      <c r="K42" s="4"/>
      <c r="L42" s="4"/>
      <c r="M42" s="8"/>
      <c r="N42" s="4"/>
    </row>
    <row r="43" spans="1:15" ht="16.5" x14ac:dyDescent="0.25">
      <c r="A43" s="22" t="s">
        <v>69</v>
      </c>
      <c r="B43" s="23"/>
      <c r="C43" s="24">
        <f>-C39</f>
        <v>782370</v>
      </c>
      <c r="D43" s="24"/>
      <c r="E43" s="23"/>
      <c r="F43" s="4"/>
      <c r="G43" s="4"/>
      <c r="H43" s="4"/>
      <c r="I43" s="4"/>
      <c r="J43" s="4"/>
      <c r="K43" s="4"/>
      <c r="L43" s="4"/>
      <c r="M43" s="8"/>
      <c r="N43" s="4"/>
    </row>
    <row r="44" spans="1:15" ht="16.5" x14ac:dyDescent="0.25">
      <c r="A44" s="22" t="s">
        <v>70</v>
      </c>
      <c r="B44" s="23"/>
      <c r="C44" s="24">
        <f>+C10</f>
        <v>-781880</v>
      </c>
      <c r="D44" s="24"/>
      <c r="E44" s="23"/>
      <c r="F44" s="4"/>
      <c r="G44" s="4"/>
      <c r="H44" s="4"/>
      <c r="I44" s="4"/>
      <c r="J44" s="4"/>
      <c r="K44" s="4"/>
      <c r="L44" s="4"/>
      <c r="M44" s="8"/>
      <c r="N44" s="4"/>
    </row>
    <row r="45" spans="1:15" ht="16.5" x14ac:dyDescent="0.25">
      <c r="A45" s="22" t="s">
        <v>78</v>
      </c>
      <c r="B45" s="23"/>
      <c r="C45" s="24">
        <f>SUM(C42:C44)</f>
        <v>2851248</v>
      </c>
      <c r="D45" s="24"/>
      <c r="E45" s="23"/>
      <c r="F45" s="4"/>
      <c r="G45" s="4"/>
      <c r="H45" s="4"/>
      <c r="I45" s="4"/>
      <c r="J45" s="4"/>
      <c r="K45" s="4"/>
      <c r="L45" s="4"/>
      <c r="M45" s="8"/>
      <c r="N45" s="4"/>
    </row>
    <row r="46" spans="1:15" ht="16.5" x14ac:dyDescent="0.25">
      <c r="A46" s="52" t="s">
        <v>32</v>
      </c>
      <c r="B46" s="49"/>
      <c r="C46" s="50"/>
      <c r="D46" s="50"/>
      <c r="E46" s="49"/>
      <c r="F46" s="4"/>
      <c r="G46" s="4"/>
      <c r="H46" s="4"/>
      <c r="I46" s="4"/>
      <c r="J46" s="4"/>
      <c r="K46" s="4"/>
      <c r="L46" s="4"/>
      <c r="M46" s="8"/>
      <c r="N46" s="4"/>
    </row>
    <row r="47" spans="1:15" ht="16.5" x14ac:dyDescent="0.25">
      <c r="A47" s="53" t="s">
        <v>33</v>
      </c>
      <c r="B47" s="4"/>
      <c r="C47" s="8"/>
      <c r="D47" s="8"/>
      <c r="E47" s="4"/>
      <c r="F47" s="4"/>
      <c r="G47" s="4"/>
      <c r="H47" s="4"/>
      <c r="I47" s="4"/>
      <c r="J47" s="4"/>
      <c r="K47" s="4"/>
      <c r="L47" s="4"/>
      <c r="M47" s="8"/>
      <c r="N47" s="4"/>
    </row>
    <row r="48" spans="1:15" ht="16.5" x14ac:dyDescent="0.25">
      <c r="A48" s="5" t="s">
        <v>2</v>
      </c>
      <c r="B48" s="6"/>
      <c r="C48" s="9">
        <v>761375</v>
      </c>
      <c r="D48" s="9"/>
      <c r="E48" s="6"/>
      <c r="F48" s="4"/>
      <c r="G48" s="4"/>
      <c r="H48" s="4"/>
      <c r="I48" s="4"/>
      <c r="J48" s="4"/>
      <c r="K48" s="4"/>
      <c r="L48" s="4"/>
      <c r="M48" s="8"/>
      <c r="N48" s="4"/>
    </row>
    <row r="49" spans="1:14" ht="16.5" x14ac:dyDescent="0.25">
      <c r="A49" s="21"/>
      <c r="B49" s="21"/>
      <c r="C49" s="9" t="s">
        <v>11</v>
      </c>
      <c r="D49" s="9"/>
      <c r="E49" s="6"/>
      <c r="F49" s="4"/>
      <c r="G49" s="7" t="s">
        <v>12</v>
      </c>
      <c r="H49" s="4"/>
      <c r="I49" s="4"/>
      <c r="J49" s="4"/>
      <c r="K49" s="4"/>
      <c r="L49" s="4"/>
      <c r="M49" s="8"/>
      <c r="N49" s="4"/>
    </row>
    <row r="50" spans="1:14" ht="16.5" x14ac:dyDescent="0.25">
      <c r="A50" s="21"/>
      <c r="B50" s="21"/>
      <c r="C50" s="9" t="s">
        <v>11</v>
      </c>
      <c r="D50" s="9"/>
      <c r="E50" s="6"/>
      <c r="F50" s="4"/>
      <c r="G50" s="4"/>
      <c r="H50" s="4"/>
      <c r="I50" s="4"/>
      <c r="J50" s="4"/>
      <c r="K50" s="4"/>
      <c r="L50" s="4"/>
      <c r="M50" s="8"/>
      <c r="N50" s="4"/>
    </row>
    <row r="51" spans="1:14" ht="16.5" x14ac:dyDescent="0.25">
      <c r="A51" s="5" t="s">
        <v>3</v>
      </c>
      <c r="B51" s="6"/>
      <c r="C51" s="9">
        <f>SUM(C48:C50)</f>
        <v>761375</v>
      </c>
      <c r="D51" s="9"/>
      <c r="E51" s="6"/>
      <c r="F51" s="4"/>
      <c r="G51" s="4" t="s">
        <v>21</v>
      </c>
      <c r="H51" s="4"/>
      <c r="I51" s="4"/>
      <c r="J51" s="4"/>
      <c r="K51" s="4"/>
      <c r="L51" s="4"/>
      <c r="M51" s="8"/>
      <c r="N51" s="4"/>
    </row>
    <row r="52" spans="1:14" ht="16.5" x14ac:dyDescent="0.25">
      <c r="A52" s="11"/>
      <c r="B52" s="11"/>
      <c r="C52" s="12"/>
      <c r="D52" s="12"/>
      <c r="E52" s="4"/>
      <c r="F52" s="4"/>
      <c r="G52" s="4" t="s">
        <v>22</v>
      </c>
      <c r="H52" s="4"/>
      <c r="I52" s="4"/>
      <c r="J52" s="4"/>
      <c r="K52" s="4"/>
      <c r="L52" s="4"/>
      <c r="M52" s="8"/>
      <c r="N52" s="4"/>
    </row>
    <row r="53" spans="1:14" ht="16.5" x14ac:dyDescent="0.25">
      <c r="A53" s="35" t="s">
        <v>5</v>
      </c>
      <c r="B53" s="36"/>
      <c r="C53" s="37">
        <v>734226</v>
      </c>
      <c r="D53" s="37"/>
      <c r="E53" s="36"/>
      <c r="F53" s="4"/>
      <c r="G53" s="4" t="s">
        <v>40</v>
      </c>
      <c r="H53" s="4"/>
      <c r="I53" s="4"/>
      <c r="J53" s="4"/>
      <c r="K53" s="4"/>
      <c r="L53" s="4"/>
      <c r="M53" s="8"/>
      <c r="N53" s="4"/>
    </row>
    <row r="54" spans="1:14" ht="16.5" x14ac:dyDescent="0.25">
      <c r="A54" s="36"/>
      <c r="B54" s="36"/>
      <c r="C54" s="37"/>
      <c r="D54" s="37"/>
      <c r="E54" s="36"/>
      <c r="F54" s="4"/>
      <c r="G54" s="4" t="s">
        <v>41</v>
      </c>
      <c r="H54" s="4"/>
      <c r="I54" s="4"/>
      <c r="J54" s="4"/>
      <c r="K54" s="4"/>
      <c r="L54" s="4"/>
      <c r="M54" s="8"/>
      <c r="N54" s="4"/>
    </row>
    <row r="55" spans="1:14" ht="16.5" x14ac:dyDescent="0.25">
      <c r="A55" s="36"/>
      <c r="B55" s="36"/>
      <c r="C55" s="37" t="s">
        <v>11</v>
      </c>
      <c r="D55" s="37"/>
      <c r="E55" s="36"/>
      <c r="F55" s="4"/>
      <c r="G55" s="11"/>
      <c r="H55" s="4"/>
      <c r="I55" s="4"/>
      <c r="J55" s="4"/>
      <c r="K55" s="4"/>
      <c r="L55" s="4"/>
      <c r="M55" s="8"/>
      <c r="N55" s="4"/>
    </row>
    <row r="56" spans="1:14" ht="16.5" x14ac:dyDescent="0.25">
      <c r="A56" s="35" t="s">
        <v>4</v>
      </c>
      <c r="B56" s="36"/>
      <c r="C56" s="37">
        <f>SUM(C53:C55)</f>
        <v>734226</v>
      </c>
      <c r="D56" s="37"/>
      <c r="E56" s="36"/>
      <c r="F56" s="4"/>
      <c r="G56" s="4"/>
      <c r="H56" s="4"/>
      <c r="I56" s="4"/>
      <c r="J56" s="4"/>
      <c r="K56" s="4"/>
      <c r="L56" s="4"/>
      <c r="M56" s="4"/>
      <c r="N56" s="4"/>
    </row>
    <row r="57" spans="1:14" ht="16.5" x14ac:dyDescent="0.25">
      <c r="A57" s="4"/>
      <c r="B57" s="4"/>
      <c r="C57" s="8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6.5" x14ac:dyDescent="0.25">
      <c r="A58" s="5" t="s">
        <v>6</v>
      </c>
      <c r="B58" s="6"/>
      <c r="C58" s="9">
        <v>2387145</v>
      </c>
      <c r="D58" s="9"/>
      <c r="E58" s="6"/>
      <c r="F58" s="4"/>
      <c r="G58" s="16"/>
      <c r="H58" s="4"/>
      <c r="I58" s="16"/>
      <c r="J58" s="4"/>
      <c r="K58" s="4"/>
      <c r="L58" s="4"/>
      <c r="M58" s="17"/>
      <c r="N58" s="4"/>
    </row>
    <row r="59" spans="1:14" ht="16.5" x14ac:dyDescent="0.25">
      <c r="A59" s="6"/>
      <c r="B59" s="6"/>
      <c r="C59" s="9"/>
      <c r="D59" s="9"/>
      <c r="E59" s="6"/>
      <c r="F59" s="4"/>
      <c r="G59" s="4"/>
      <c r="H59" s="4"/>
      <c r="I59" s="4"/>
      <c r="J59" s="4"/>
      <c r="K59" s="4"/>
      <c r="L59" s="4"/>
      <c r="M59" s="4"/>
      <c r="N59" s="4"/>
    </row>
    <row r="60" spans="1:14" ht="16.5" x14ac:dyDescent="0.25">
      <c r="A60" s="6"/>
      <c r="B60" s="6"/>
      <c r="C60" s="9"/>
      <c r="D60" s="9"/>
      <c r="E60" s="6"/>
      <c r="F60" s="4"/>
      <c r="G60" s="4"/>
      <c r="H60" s="4"/>
      <c r="I60" s="4"/>
      <c r="J60" s="4"/>
      <c r="K60" s="4"/>
      <c r="L60" s="4"/>
      <c r="M60" s="4"/>
      <c r="N60" s="4"/>
    </row>
    <row r="61" spans="1:14" ht="16.5" x14ac:dyDescent="0.25">
      <c r="A61" s="5" t="s">
        <v>3</v>
      </c>
      <c r="B61" s="6"/>
      <c r="C61" s="9">
        <f>SUM(C58:C60)</f>
        <v>2387145</v>
      </c>
      <c r="D61" s="9"/>
      <c r="E61" s="6"/>
      <c r="F61" s="4"/>
      <c r="G61" s="4"/>
      <c r="H61" s="4"/>
      <c r="I61" s="4"/>
      <c r="J61" s="4"/>
      <c r="K61" s="4"/>
      <c r="L61" s="4"/>
      <c r="M61" s="4"/>
      <c r="N61" s="4"/>
    </row>
    <row r="62" spans="1:14" ht="16.5" x14ac:dyDescent="0.25">
      <c r="A62" s="11"/>
      <c r="B62" s="11"/>
      <c r="C62" s="12"/>
      <c r="D62" s="12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6.5" x14ac:dyDescent="0.25">
      <c r="A63" s="35" t="s">
        <v>7</v>
      </c>
      <c r="B63" s="36"/>
      <c r="C63" s="37">
        <v>4971178</v>
      </c>
      <c r="D63" s="37"/>
      <c r="E63" s="36"/>
      <c r="F63" s="4"/>
      <c r="G63" s="4"/>
      <c r="H63" s="4"/>
      <c r="I63" s="4"/>
      <c r="J63" s="4"/>
      <c r="K63" s="4"/>
      <c r="L63" s="4"/>
      <c r="M63" s="4"/>
      <c r="N63" s="4"/>
    </row>
    <row r="64" spans="1:14" ht="16.5" x14ac:dyDescent="0.25">
      <c r="A64" s="36"/>
      <c r="B64" s="36"/>
      <c r="C64" s="37"/>
      <c r="D64" s="37"/>
      <c r="E64" s="36"/>
      <c r="F64" s="4"/>
      <c r="G64" s="4"/>
      <c r="H64" s="4"/>
      <c r="I64" s="4"/>
      <c r="J64" s="4"/>
      <c r="K64" s="4"/>
      <c r="L64" s="4"/>
      <c r="M64" s="4"/>
      <c r="N64" s="18"/>
    </row>
    <row r="65" spans="1:14" ht="16.5" x14ac:dyDescent="0.25">
      <c r="A65" s="36"/>
      <c r="B65" s="36"/>
      <c r="C65" s="37"/>
      <c r="D65" s="37"/>
      <c r="E65" s="36"/>
      <c r="F65" s="4"/>
      <c r="G65" s="4"/>
      <c r="H65" s="4"/>
      <c r="I65" s="4"/>
      <c r="J65" s="4"/>
      <c r="K65" s="4"/>
      <c r="L65" s="4"/>
      <c r="M65" s="4"/>
      <c r="N65" s="4"/>
    </row>
    <row r="66" spans="1:14" ht="16.5" x14ac:dyDescent="0.25">
      <c r="A66" s="35" t="s">
        <v>4</v>
      </c>
      <c r="B66" s="36"/>
      <c r="C66" s="37">
        <f>SUM(C63:C65)</f>
        <v>4971178</v>
      </c>
      <c r="D66" s="37"/>
      <c r="E66" s="36"/>
      <c r="F66" s="4"/>
      <c r="G66" s="4"/>
      <c r="H66" s="4"/>
      <c r="I66" s="4"/>
      <c r="J66" s="4"/>
      <c r="K66" s="4"/>
      <c r="L66" s="4"/>
      <c r="M66" s="4"/>
      <c r="N66" s="4"/>
    </row>
    <row r="67" spans="1:14" ht="16.5" x14ac:dyDescent="0.25">
      <c r="A67" s="4"/>
      <c r="B67" s="4"/>
      <c r="C67" s="8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6.5" x14ac:dyDescent="0.25">
      <c r="A68" s="5" t="s">
        <v>8</v>
      </c>
      <c r="B68" s="6"/>
      <c r="C68" s="9">
        <v>1940650</v>
      </c>
      <c r="D68" s="9"/>
      <c r="E68" s="6"/>
      <c r="F68" s="4"/>
      <c r="G68" s="49"/>
      <c r="H68" s="49"/>
      <c r="I68" s="49"/>
      <c r="J68" s="49"/>
      <c r="K68" s="49"/>
      <c r="L68" s="49"/>
      <c r="M68" s="49"/>
      <c r="N68" s="4"/>
    </row>
    <row r="69" spans="1:14" ht="16.5" x14ac:dyDescent="0.25">
      <c r="A69" s="6"/>
      <c r="B69" s="6"/>
      <c r="C69" s="9"/>
      <c r="D69" s="9"/>
      <c r="E69" s="6"/>
      <c r="F69" s="4"/>
      <c r="G69" s="4"/>
      <c r="H69" s="4"/>
      <c r="I69" s="4"/>
      <c r="J69" s="4"/>
      <c r="K69" s="4"/>
      <c r="L69" s="4"/>
      <c r="M69" s="4"/>
      <c r="N69" s="4"/>
    </row>
    <row r="70" spans="1:14" ht="16.5" x14ac:dyDescent="0.25">
      <c r="A70" s="6"/>
      <c r="B70" s="6"/>
      <c r="C70" s="9"/>
      <c r="D70" s="9"/>
      <c r="E70" s="6"/>
      <c r="F70" s="4"/>
      <c r="G70" s="4"/>
      <c r="H70" s="4"/>
      <c r="I70" s="4"/>
      <c r="J70" s="4"/>
      <c r="K70" s="4"/>
      <c r="L70" s="4"/>
      <c r="M70" s="4"/>
      <c r="N70" s="4"/>
    </row>
    <row r="71" spans="1:14" ht="16.5" x14ac:dyDescent="0.25">
      <c r="A71" s="5" t="s">
        <v>3</v>
      </c>
      <c r="B71" s="6"/>
      <c r="C71" s="9">
        <f>SUM(C68:C70)</f>
        <v>1940650</v>
      </c>
      <c r="D71" s="9"/>
      <c r="E71" s="6"/>
      <c r="F71" s="4"/>
      <c r="G71" s="4"/>
      <c r="H71" s="4"/>
      <c r="I71" s="4"/>
      <c r="J71" s="4"/>
      <c r="K71" s="4"/>
      <c r="L71" s="4"/>
      <c r="M71" s="4"/>
      <c r="N71" s="4"/>
    </row>
    <row r="72" spans="1:14" ht="16.5" x14ac:dyDescent="0.25">
      <c r="A72" s="11"/>
      <c r="B72" s="11"/>
      <c r="C72" s="12"/>
      <c r="D72" s="12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6.5" x14ac:dyDescent="0.25">
      <c r="A73" s="35" t="s">
        <v>9</v>
      </c>
      <c r="B73" s="36"/>
      <c r="C73" s="37">
        <v>1495522</v>
      </c>
      <c r="D73" s="37"/>
      <c r="E73" s="36"/>
      <c r="F73" s="4"/>
      <c r="G73" s="4"/>
      <c r="H73" s="4"/>
      <c r="I73" s="4"/>
      <c r="J73" s="4"/>
      <c r="K73" s="4"/>
      <c r="L73" s="4"/>
      <c r="M73" s="4"/>
      <c r="N73" s="49"/>
    </row>
    <row r="74" spans="1:14" s="51" customFormat="1" ht="17.25" x14ac:dyDescent="0.3">
      <c r="A74" s="39" t="s">
        <v>83</v>
      </c>
      <c r="B74" s="36"/>
      <c r="C74" s="37">
        <v>300000</v>
      </c>
      <c r="D74" s="37"/>
      <c r="E74" s="36"/>
      <c r="F74" s="49"/>
      <c r="G74" s="4"/>
      <c r="H74" s="4"/>
      <c r="I74" s="4"/>
      <c r="J74" s="4"/>
      <c r="K74" s="4"/>
      <c r="L74" s="4"/>
      <c r="M74" s="4"/>
      <c r="N74" s="4"/>
    </row>
    <row r="75" spans="1:14" ht="16.5" x14ac:dyDescent="0.25">
      <c r="A75" s="36"/>
      <c r="B75" s="36"/>
      <c r="C75" s="37"/>
      <c r="D75" s="37"/>
      <c r="E75" s="36"/>
      <c r="F75" s="4"/>
      <c r="G75" s="4"/>
      <c r="H75" s="4"/>
      <c r="I75" s="4"/>
      <c r="J75" s="4"/>
      <c r="K75" s="4"/>
      <c r="L75" s="4"/>
      <c r="M75" s="4"/>
      <c r="N75" s="4"/>
    </row>
    <row r="76" spans="1:14" ht="16.5" x14ac:dyDescent="0.25">
      <c r="A76" s="35" t="s">
        <v>4</v>
      </c>
      <c r="B76" s="36"/>
      <c r="C76" s="37">
        <f>SUM(C73:C75)</f>
        <v>1795522</v>
      </c>
      <c r="D76" s="37"/>
      <c r="E76" s="36"/>
      <c r="F76" s="4"/>
      <c r="G76" s="4"/>
      <c r="H76" s="4"/>
      <c r="I76" s="4"/>
      <c r="J76" s="4"/>
      <c r="K76" s="4"/>
      <c r="L76" s="4"/>
      <c r="M76" s="4"/>
      <c r="N76" s="4"/>
    </row>
    <row r="77" spans="1:14" ht="16.5" x14ac:dyDescent="0.25">
      <c r="A77" s="4"/>
      <c r="B77" s="4"/>
      <c r="C77" s="14"/>
      <c r="D77" s="1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6.5" x14ac:dyDescent="0.25">
      <c r="A78" s="5" t="s">
        <v>23</v>
      </c>
      <c r="B78" s="6"/>
      <c r="C78" s="9">
        <v>8731862</v>
      </c>
      <c r="D78" s="9"/>
      <c r="E78" s="6"/>
      <c r="F78" s="4"/>
      <c r="G78" s="4"/>
      <c r="H78" s="4"/>
      <c r="I78" s="4"/>
      <c r="J78" s="4"/>
      <c r="K78" s="4"/>
      <c r="L78" s="4"/>
      <c r="M78" s="4"/>
      <c r="N78" s="4"/>
    </row>
    <row r="79" spans="1:14" ht="17.25" x14ac:dyDescent="0.3">
      <c r="A79" s="45" t="s">
        <v>82</v>
      </c>
      <c r="B79" s="6"/>
      <c r="C79" s="9">
        <v>463000</v>
      </c>
      <c r="D79" s="9"/>
      <c r="E79" s="6"/>
      <c r="F79" s="4"/>
      <c r="G79" s="4"/>
      <c r="H79" s="4"/>
      <c r="I79" s="4"/>
      <c r="J79" s="4"/>
      <c r="K79" s="4"/>
      <c r="L79" s="4"/>
      <c r="M79" s="4"/>
      <c r="N79" s="4"/>
    </row>
    <row r="80" spans="1:14" ht="16.5" x14ac:dyDescent="0.25">
      <c r="A80" s="46"/>
      <c r="B80" s="6"/>
      <c r="C80" s="9"/>
      <c r="D80" s="9"/>
      <c r="E80" s="6"/>
      <c r="F80" s="4"/>
      <c r="G80" s="4"/>
      <c r="H80" s="4"/>
      <c r="I80" s="4"/>
      <c r="J80" s="4"/>
      <c r="K80" s="4"/>
      <c r="L80" s="4"/>
      <c r="M80" s="4"/>
      <c r="N80" s="4"/>
    </row>
    <row r="81" spans="1:14" ht="16.5" x14ac:dyDescent="0.25">
      <c r="A81" s="5" t="s">
        <v>3</v>
      </c>
      <c r="B81" s="6"/>
      <c r="C81" s="9">
        <f>SUM(C78:C80)</f>
        <v>9194862</v>
      </c>
      <c r="D81" s="9"/>
      <c r="E81" s="6"/>
      <c r="F81" s="4"/>
      <c r="G81" s="4"/>
      <c r="H81" s="4"/>
      <c r="I81" s="4"/>
      <c r="J81" s="4"/>
      <c r="K81" s="4"/>
      <c r="L81" s="4"/>
      <c r="M81" s="4"/>
      <c r="N81" s="4"/>
    </row>
    <row r="82" spans="1:14" ht="16.5" x14ac:dyDescent="0.25">
      <c r="A82" s="11"/>
      <c r="B82" s="11"/>
      <c r="C82" s="12"/>
      <c r="D82" s="12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6.5" x14ac:dyDescent="0.25">
      <c r="A83" s="42" t="s">
        <v>24</v>
      </c>
      <c r="B83" s="43"/>
      <c r="C83" s="44">
        <v>7088621</v>
      </c>
      <c r="D83" s="44"/>
      <c r="E83" s="43"/>
      <c r="F83" s="4"/>
      <c r="G83" s="4"/>
      <c r="H83" s="4"/>
      <c r="I83" s="4"/>
      <c r="J83" s="4"/>
      <c r="K83" s="4"/>
      <c r="L83" s="4"/>
      <c r="M83" s="4"/>
      <c r="N83" s="4"/>
    </row>
    <row r="84" spans="1:14" ht="17.25" x14ac:dyDescent="0.3">
      <c r="A84" s="48"/>
      <c r="B84" s="43"/>
      <c r="C84" s="44"/>
      <c r="D84" s="44"/>
      <c r="E84" s="43"/>
      <c r="F84" s="4"/>
      <c r="G84" s="4"/>
      <c r="H84" s="4"/>
      <c r="I84" s="4"/>
      <c r="J84" s="4"/>
      <c r="K84" s="4"/>
      <c r="L84" s="4"/>
      <c r="M84" s="4"/>
      <c r="N84" s="4"/>
    </row>
    <row r="85" spans="1:14" ht="17.25" x14ac:dyDescent="0.3">
      <c r="A85" s="48"/>
      <c r="B85" s="43"/>
      <c r="C85" s="44"/>
      <c r="D85" s="44"/>
      <c r="E85" s="43"/>
      <c r="F85" s="4"/>
      <c r="G85" s="4"/>
      <c r="H85" s="4"/>
      <c r="I85" s="4"/>
      <c r="J85" s="4"/>
      <c r="K85" s="4"/>
      <c r="L85" s="4"/>
      <c r="M85" s="4"/>
      <c r="N85" s="4"/>
    </row>
    <row r="86" spans="1:14" ht="16.5" x14ac:dyDescent="0.25">
      <c r="A86" s="42" t="s">
        <v>4</v>
      </c>
      <c r="B86" s="43"/>
      <c r="C86" s="44">
        <f>SUM(C83:C85)</f>
        <v>7088621</v>
      </c>
      <c r="D86" s="44"/>
      <c r="E86" s="43"/>
      <c r="F86" s="10"/>
      <c r="G86" s="4"/>
      <c r="H86" s="4"/>
      <c r="I86" s="4"/>
      <c r="J86" s="4"/>
      <c r="K86" s="4"/>
      <c r="L86" s="4"/>
      <c r="M86" s="4"/>
      <c r="N86" s="4"/>
    </row>
    <row r="87" spans="1:14" ht="16.5" x14ac:dyDescent="0.25">
      <c r="C87" s="1"/>
      <c r="D87" s="1"/>
      <c r="F87" s="4"/>
      <c r="G87" s="4"/>
      <c r="H87" s="4"/>
      <c r="I87" s="4"/>
      <c r="J87" s="4"/>
      <c r="K87" s="4"/>
      <c r="L87" s="4"/>
      <c r="M87" s="4"/>
      <c r="N87" s="4"/>
    </row>
    <row r="88" spans="1:14" ht="16.5" x14ac:dyDescent="0.25">
      <c r="C88" s="1"/>
      <c r="D88" s="1"/>
      <c r="F88" s="4"/>
      <c r="G88" s="4"/>
      <c r="H88" s="4"/>
      <c r="I88" s="4"/>
      <c r="J88" s="4"/>
      <c r="K88" s="4"/>
      <c r="L88" s="4"/>
      <c r="M88" s="4"/>
      <c r="N88" s="4"/>
    </row>
    <row r="89" spans="1:14" ht="16.5" x14ac:dyDescent="0.25">
      <c r="C89" s="1"/>
      <c r="D89" s="1"/>
      <c r="F89" s="4"/>
      <c r="G89" s="4"/>
      <c r="H89" s="4"/>
      <c r="I89" s="4"/>
      <c r="J89" s="4"/>
      <c r="K89" s="4"/>
      <c r="L89" s="4"/>
      <c r="M89" s="4"/>
      <c r="N89" s="4"/>
    </row>
    <row r="90" spans="1:14" ht="16.5" x14ac:dyDescent="0.25">
      <c r="F90" s="4"/>
      <c r="G90" s="4"/>
      <c r="H90" s="4"/>
      <c r="I90" s="4"/>
      <c r="J90" s="4"/>
      <c r="K90" s="4"/>
      <c r="L90" s="4"/>
      <c r="M90" s="4"/>
      <c r="N90" s="4"/>
    </row>
    <row r="91" spans="1:14" ht="16.5" x14ac:dyDescent="0.25">
      <c r="F91" s="4"/>
      <c r="G91" s="4"/>
      <c r="H91" s="4"/>
      <c r="I91" s="4"/>
      <c r="J91" s="4"/>
      <c r="K91" s="4"/>
      <c r="L91" s="4"/>
      <c r="M91" s="4"/>
      <c r="N91" s="4"/>
    </row>
    <row r="92" spans="1:14" ht="16.5" x14ac:dyDescent="0.25">
      <c r="F92" s="4"/>
      <c r="G92" s="4"/>
      <c r="H92" s="4"/>
      <c r="I92" s="4"/>
      <c r="J92" s="4"/>
      <c r="K92" s="4"/>
      <c r="L92" s="4"/>
      <c r="M92" s="4"/>
      <c r="N92" s="4"/>
    </row>
    <row r="93" spans="1:14" ht="17.25" x14ac:dyDescent="0.3">
      <c r="F93" s="4"/>
      <c r="G93" s="19"/>
      <c r="H93" s="19"/>
      <c r="I93" s="19"/>
      <c r="J93" s="19"/>
      <c r="K93" s="19"/>
      <c r="L93" s="19"/>
      <c r="M93" s="19"/>
      <c r="N93" s="4"/>
    </row>
    <row r="94" spans="1:14" ht="17.25" x14ac:dyDescent="0.3">
      <c r="F94" s="4"/>
      <c r="G94" s="19"/>
      <c r="H94" s="19"/>
      <c r="I94" s="19"/>
      <c r="J94" s="19"/>
      <c r="K94" s="19"/>
      <c r="L94" s="19"/>
      <c r="M94" s="19"/>
      <c r="N94" s="4"/>
    </row>
    <row r="95" spans="1:14" ht="17.25" x14ac:dyDescent="0.3">
      <c r="F95" s="4"/>
      <c r="G95" s="19"/>
      <c r="H95" s="19"/>
      <c r="I95" s="19"/>
      <c r="J95" s="19"/>
      <c r="K95" s="19"/>
      <c r="L95" s="19"/>
      <c r="M95" s="19"/>
      <c r="N95" s="4"/>
    </row>
    <row r="96" spans="1:14" ht="17.25" x14ac:dyDescent="0.3">
      <c r="F96" s="4"/>
      <c r="G96" s="19"/>
      <c r="H96" s="19"/>
      <c r="I96" s="19"/>
      <c r="J96" s="19"/>
      <c r="K96" s="19"/>
      <c r="L96" s="19"/>
      <c r="M96" s="19"/>
      <c r="N96" s="4"/>
    </row>
    <row r="97" spans="6:14" ht="16.5" x14ac:dyDescent="0.25">
      <c r="F97" s="4"/>
      <c r="N97" s="4"/>
    </row>
    <row r="98" spans="6:14" ht="16.5" x14ac:dyDescent="0.25">
      <c r="F98" s="4"/>
      <c r="N98" s="4"/>
    </row>
    <row r="99" spans="6:14" ht="16.5" x14ac:dyDescent="0.25">
      <c r="F99" s="4"/>
      <c r="N99" s="4"/>
    </row>
    <row r="100" spans="6:14" ht="16.5" x14ac:dyDescent="0.25">
      <c r="F100" s="4"/>
      <c r="N100" s="4"/>
    </row>
    <row r="101" spans="6:14" ht="16.5" x14ac:dyDescent="0.25">
      <c r="F101" s="4"/>
      <c r="N101" s="4"/>
    </row>
    <row r="102" spans="6:14" ht="16.5" x14ac:dyDescent="0.25">
      <c r="F102" s="4"/>
    </row>
    <row r="103" spans="6:14" ht="16.5" x14ac:dyDescent="0.25">
      <c r="F103" s="4"/>
      <c r="I103" s="47"/>
    </row>
    <row r="104" spans="6:14" ht="16.5" x14ac:dyDescent="0.25">
      <c r="F104" s="4"/>
    </row>
    <row r="105" spans="6:14" ht="16.5" x14ac:dyDescent="0.25">
      <c r="F105" s="4"/>
    </row>
    <row r="106" spans="6:14" ht="16.5" x14ac:dyDescent="0.25">
      <c r="F106" s="4"/>
    </row>
  </sheetData>
  <mergeCells count="1">
    <mergeCell ref="A3:E3"/>
  </mergeCells>
  <pageMargins left="0.25" right="0.25" top="0.75" bottom="0.75" header="0.3" footer="0.3"/>
  <pageSetup paperSize="17" scale="70" fitToWidth="0" orientation="landscape" r:id="rId1"/>
  <headerFooter>
    <oddHeader>&amp;LPreliminary Fiscal 2022 Budget - Reconciliation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Reconciliation List FY23 Rev</vt:lpstr>
      <vt:lpstr>'Reconciliation List FY23 Rev'!Print_Area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Suzannel</dc:creator>
  <cp:lastModifiedBy>Jessie Carpenter</cp:lastModifiedBy>
  <cp:lastPrinted>2022-05-03T19:03:12Z</cp:lastPrinted>
  <dcterms:created xsi:type="dcterms:W3CDTF">2016-04-20T18:12:17Z</dcterms:created>
  <dcterms:modified xsi:type="dcterms:W3CDTF">2022-05-03T19:09:41Z</dcterms:modified>
</cp:coreProperties>
</file>