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genda Items\2024\2024-04-17\"/>
    </mc:Choice>
  </mc:AlternateContent>
  <xr:revisionPtr revIDLastSave="0" documentId="13_ncr:1_{C7C8DCA0-6D7B-4EAE-A99C-4447224B88A3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Reconciliation List FY25" sheetId="5" r:id="rId1"/>
  </sheets>
  <definedNames>
    <definedName name="_xlnm.Print_Area" localSheetId="0">'Reconciliation List FY25'!$A$1:$D$54</definedName>
  </definedNames>
  <calcPr calcId="191029"/>
</workbook>
</file>

<file path=xl/calcChain.xml><?xml version="1.0" encoding="utf-8"?>
<calcChain xmlns="http://schemas.openxmlformats.org/spreadsheetml/2006/main">
  <c r="C107" i="5" l="1"/>
  <c r="C103" i="5" l="1"/>
  <c r="C106" i="5" s="1"/>
  <c r="L11" i="5" l="1"/>
  <c r="C49" i="5" l="1"/>
  <c r="C18" i="5" l="1"/>
  <c r="C5" i="5" l="1"/>
  <c r="C10" i="5" s="1"/>
  <c r="C12" i="5" s="1"/>
  <c r="C51" i="5" s="1"/>
  <c r="C90" i="5" l="1"/>
  <c r="C85" i="5"/>
  <c r="C78" i="5"/>
  <c r="C73" i="5"/>
  <c r="C68" i="5"/>
  <c r="C63" i="5"/>
  <c r="C58" i="5"/>
  <c r="C44" i="5"/>
  <c r="C45" i="5" s="1"/>
  <c r="C50" i="5" s="1"/>
  <c r="L5" i="5"/>
  <c r="C52" i="5" l="1"/>
  <c r="L13" i="5" s="1"/>
  <c r="L14" i="5" s="1"/>
</calcChain>
</file>

<file path=xl/sharedStrings.xml><?xml version="1.0" encoding="utf-8"?>
<sst xmlns="http://schemas.openxmlformats.org/spreadsheetml/2006/main" count="84" uniqueCount="67">
  <si>
    <t>General Fund Expenditures</t>
  </si>
  <si>
    <t>Proposed General Fund Unassigned Fund Balance</t>
  </si>
  <si>
    <t>Revised General Fund Unassigned Fund Balance</t>
  </si>
  <si>
    <t>Stormwater Management Fund Revenues</t>
  </si>
  <si>
    <t>Revised Revenues</t>
  </si>
  <si>
    <t>Revised Expenditures</t>
  </si>
  <si>
    <t>Stormwater Management Fund Expenditures</t>
  </si>
  <si>
    <t>Special Revenue Funds Revenues</t>
  </si>
  <si>
    <t>Special Revenue Funds Expenditures</t>
  </si>
  <si>
    <t xml:space="preserve"> </t>
  </si>
  <si>
    <t xml:space="preserve">Notes: </t>
  </si>
  <si>
    <t>AMOUNT</t>
  </si>
  <si>
    <t>PROPOSED BY</t>
  </si>
  <si>
    <t>RECONCILIATION ITEMS BY FUNDING CATEGORY</t>
  </si>
  <si>
    <t>NOTES</t>
  </si>
  <si>
    <t>Change in Expenditures</t>
  </si>
  <si>
    <t>ARPA Fund Revenues</t>
  </si>
  <si>
    <t>ARPA Fund Expenditures</t>
  </si>
  <si>
    <t>Original Proposed GF Budget Revenues</t>
  </si>
  <si>
    <t>Original Proposed GF Budget Expenditures</t>
  </si>
  <si>
    <t xml:space="preserve">   the reserve balance.</t>
  </si>
  <si>
    <t>*Expenditure Reduction with ( ), Expenditure Increase without ( )</t>
  </si>
  <si>
    <t>*Revenue  Reduction with ( ), Revenue Increase without ( )</t>
  </si>
  <si>
    <t>Stormwater Management Fund</t>
  </si>
  <si>
    <t>Special Revenue Funds</t>
  </si>
  <si>
    <t>ARPA Fund</t>
  </si>
  <si>
    <t xml:space="preserve">* Expenditure Reduction and or Revenue increase will increase the reserve balance. On the contrary, expenditure increase and or revenue reduction will decrease </t>
  </si>
  <si>
    <t>FISCAL YEAR 2025 RECONCILIATION ITEMS</t>
  </si>
  <si>
    <t>Change in Revenues</t>
  </si>
  <si>
    <t>Property Tax Revenue assuming 55.22 cent rate</t>
  </si>
  <si>
    <t>Total General Fund Revenues</t>
  </si>
  <si>
    <t>Speed Camera &amp; Red-Light Camera Fund</t>
  </si>
  <si>
    <t>General Fund Unassigned Reserve</t>
  </si>
  <si>
    <t>Estimated FY25 Ending Fund Balance:</t>
  </si>
  <si>
    <t>General Fund Total Fund Balance</t>
  </si>
  <si>
    <t>FY24 tax rate is $0.5522; the Constant Yield Tax rate for FY25 is $0.5318</t>
  </si>
  <si>
    <t>1-Jul-2024 Net assessable real property base is $2,970,153,236</t>
  </si>
  <si>
    <t>$297,015 equals a cent on the tax rate</t>
  </si>
  <si>
    <t>Property Tax Revenue assuming CYTR 53.18 cent rate</t>
  </si>
  <si>
    <t>*Each cent of the tax rate equals $297,015</t>
  </si>
  <si>
    <t xml:space="preserve">      Real Property Tax Rate @55.22 Revenue $16,401,186*</t>
  </si>
  <si>
    <t>Speed &amp; Red Light Camera Fund Revenues</t>
  </si>
  <si>
    <t>Speed &amp; Red Light Camera Fund Expenditures</t>
  </si>
  <si>
    <t>Seamens/Honzak</t>
  </si>
  <si>
    <t>Gibson</t>
  </si>
  <si>
    <t>Increase: Develop and design performance measurement program</t>
  </si>
  <si>
    <t>Increase: Replace Boyd Alley apron</t>
  </si>
  <si>
    <t>Increase: Support the Eagle Scouts replacement of trail stairs</t>
  </si>
  <si>
    <t>Evolving Unassigned Fund Balance</t>
  </si>
  <si>
    <t>Evolving % of Unassigned Fund Balance to GF Revenue</t>
  </si>
  <si>
    <t xml:space="preserve">      Decrease: Tax Duplication Revenue</t>
  </si>
  <si>
    <t>City Manager</t>
  </si>
  <si>
    <t>Increase: Food Security Program</t>
  </si>
  <si>
    <t>Increase: Quality of Life grants</t>
  </si>
  <si>
    <t>Increase: Multi-family and energy efficiency grants</t>
  </si>
  <si>
    <t>Increase: Street maintenance</t>
  </si>
  <si>
    <t>Increase: Library redevelopment</t>
  </si>
  <si>
    <t>Continues $90k a year through 12/31/26</t>
  </si>
  <si>
    <t>Current open grant program</t>
  </si>
  <si>
    <t>Addition to $525k in current budget</t>
  </si>
  <si>
    <t>Addition to $50k in GF</t>
  </si>
  <si>
    <t>Increase: Equipment replacement - Facilities</t>
  </si>
  <si>
    <t>From CIP, HVAC Control System; Emergency Generator</t>
  </si>
  <si>
    <t>Revised Expenditures Total</t>
  </si>
  <si>
    <t>Net</t>
  </si>
  <si>
    <t>Subtotal of new allocations</t>
  </si>
  <si>
    <t>Available Unallocated (as of 4/1/24)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</si>
</sst>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&quot;$&quot;* #,##0_);_(&quot;$&quot;* \(#,##0\);_(&quot;$&quot;* &quot;-&quot;??_);_(@_)"/>
    <numFmt numFmtId="167" formatCode="&quot;$&quot;#,##0.000_);[Red]\(&quot;$&quot;#,##0.000\)"/>
    <numFmt numFmtId="168" formatCode="_(&quot;$&quot;* #,##0.0000_);_(&quot;$&quot;* \(#,##0.0000\);_(&quot;$&quot;* &quot;-&quot;??_);_(@_)"/>
    <numFmt numFmtId="169" formatCode="&quot;$&quot;#,##0.0000_);[Red]\(&quot;$&quot;#,##0.0000\)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166" fontId="0" fillId="0" borderId="0" xfId="4" applyNumberFormat="1" applyFont="1"/>
    <xf numFmtId="166" fontId="0" fillId="0" borderId="0" xfId="0" applyNumberFormat="1"/>
    <xf numFmtId="0" fontId="2" fillId="0" borderId="0" xfId="0" applyFont="1"/>
    <xf numFmtId="0" fontId="3" fillId="0" borderId="0" xfId="0" applyFont="1"/>
    <xf numFmtId="166" fontId="2" fillId="0" borderId="0" xfId="4" applyNumberFormat="1" applyFont="1"/>
    <xf numFmtId="166" fontId="2" fillId="0" borderId="0" xfId="0" applyNumberFormat="1" applyFont="1"/>
    <xf numFmtId="0" fontId="2" fillId="0" borderId="0" xfId="0" applyFont="1" applyFill="1"/>
    <xf numFmtId="166" fontId="2" fillId="0" borderId="0" xfId="4" applyNumberFormat="1" applyFont="1" applyFill="1"/>
    <xf numFmtId="165" fontId="2" fillId="0" borderId="0" xfId="0" applyNumberFormat="1" applyFont="1"/>
    <xf numFmtId="164" fontId="2" fillId="0" borderId="0" xfId="0" applyNumberFormat="1" applyFont="1"/>
    <xf numFmtId="167" fontId="2" fillId="0" borderId="0" xfId="0" applyNumberFormat="1" applyFont="1"/>
    <xf numFmtId="168" fontId="2" fillId="0" borderId="0" xfId="4" applyNumberFormat="1" applyFont="1"/>
    <xf numFmtId="2" fontId="2" fillId="0" borderId="0" xfId="0" applyNumberFormat="1" applyFont="1"/>
    <xf numFmtId="3" fontId="2" fillId="0" borderId="0" xfId="0" applyNumberFormat="1" applyFont="1"/>
    <xf numFmtId="169" fontId="2" fillId="0" borderId="0" xfId="0" applyNumberFormat="1" applyFont="1"/>
    <xf numFmtId="0" fontId="5" fillId="0" borderId="0" xfId="0" applyFont="1"/>
    <xf numFmtId="0" fontId="3" fillId="7" borderId="1" xfId="0" applyFont="1" applyFill="1" applyBorder="1" applyAlignment="1">
      <alignment horizontal="center"/>
    </xf>
    <xf numFmtId="0" fontId="3" fillId="2" borderId="1" xfId="0" applyFont="1" applyFill="1" applyBorder="1"/>
    <xf numFmtId="0" fontId="2" fillId="2" borderId="1" xfId="0" applyFont="1" applyFill="1" applyBorder="1"/>
    <xf numFmtId="166" fontId="3" fillId="2" borderId="1" xfId="4" applyNumberFormat="1" applyFont="1" applyFill="1" applyBorder="1"/>
    <xf numFmtId="166" fontId="2" fillId="2" borderId="1" xfId="4" applyNumberFormat="1" applyFont="1" applyFill="1" applyBorder="1"/>
    <xf numFmtId="0" fontId="4" fillId="2" borderId="1" xfId="0" applyFont="1" applyFill="1" applyBorder="1"/>
    <xf numFmtId="0" fontId="3" fillId="9" borderId="1" xfId="0" applyFont="1" applyFill="1" applyBorder="1"/>
    <xf numFmtId="0" fontId="2" fillId="9" borderId="1" xfId="0" applyFont="1" applyFill="1" applyBorder="1"/>
    <xf numFmtId="166" fontId="3" fillId="9" borderId="1" xfId="4" applyNumberFormat="1" applyFont="1" applyFill="1" applyBorder="1"/>
    <xf numFmtId="166" fontId="2" fillId="9" borderId="1" xfId="4" applyNumberFormat="1" applyFont="1" applyFill="1" applyBorder="1"/>
    <xf numFmtId="0" fontId="2" fillId="9" borderId="1" xfId="1" applyFont="1" applyFill="1" applyBorder="1"/>
    <xf numFmtId="0" fontId="2" fillId="9" borderId="1" xfId="2" applyFont="1" applyFill="1" applyBorder="1"/>
    <xf numFmtId="166" fontId="3" fillId="0" borderId="0" xfId="4" applyNumberFormat="1" applyFont="1"/>
    <xf numFmtId="0" fontId="4" fillId="10" borderId="1" xfId="0" applyFont="1" applyFill="1" applyBorder="1"/>
    <xf numFmtId="0" fontId="2" fillId="10" borderId="1" xfId="0" applyFont="1" applyFill="1" applyBorder="1"/>
    <xf numFmtId="166" fontId="2" fillId="10" borderId="1" xfId="4" applyNumberFormat="1" applyFont="1" applyFill="1" applyBorder="1"/>
    <xf numFmtId="0" fontId="0" fillId="0" borderId="0" xfId="0" applyFont="1"/>
    <xf numFmtId="0" fontId="2" fillId="11" borderId="0" xfId="0" applyFont="1" applyFill="1"/>
    <xf numFmtId="166" fontId="2" fillId="11" borderId="0" xfId="4" applyNumberFormat="1" applyFont="1" applyFill="1"/>
    <xf numFmtId="0" fontId="0" fillId="11" borderId="0" xfId="0" applyFill="1"/>
    <xf numFmtId="0" fontId="6" fillId="11" borderId="0" xfId="0" applyFont="1" applyFill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3" fillId="8" borderId="1" xfId="0" applyFont="1" applyFill="1" applyBorder="1"/>
    <xf numFmtId="0" fontId="2" fillId="8" borderId="1" xfId="0" applyFont="1" applyFill="1" applyBorder="1"/>
    <xf numFmtId="166" fontId="2" fillId="8" borderId="1" xfId="4" applyNumberFormat="1" applyFont="1" applyFill="1" applyBorder="1"/>
    <xf numFmtId="44" fontId="2" fillId="0" borderId="0" xfId="4" applyNumberFormat="1" applyFont="1"/>
    <xf numFmtId="170" fontId="2" fillId="0" borderId="0" xfId="5" applyNumberFormat="1" applyFont="1" applyFill="1" applyAlignment="1">
      <alignment horizontal="center"/>
    </xf>
    <xf numFmtId="170" fontId="2" fillId="0" borderId="0" xfId="5" applyNumberFormat="1" applyFont="1"/>
    <xf numFmtId="43" fontId="2" fillId="0" borderId="0" xfId="0" applyNumberFormat="1" applyFont="1"/>
    <xf numFmtId="0" fontId="3" fillId="0" borderId="0" xfId="0" applyFont="1" applyAlignment="1">
      <alignment vertical="top"/>
    </xf>
    <xf numFmtId="165" fontId="3" fillId="0" borderId="0" xfId="0" applyNumberFormat="1" applyFont="1" applyAlignment="1">
      <alignment vertical="top"/>
    </xf>
    <xf numFmtId="0" fontId="2" fillId="2" borderId="1" xfId="3" applyFont="1" applyFill="1" applyBorder="1"/>
    <xf numFmtId="0" fontId="3" fillId="10" borderId="1" xfId="0" applyFont="1" applyFill="1" applyBorder="1"/>
    <xf numFmtId="166" fontId="3" fillId="0" borderId="0" xfId="0" applyNumberFormat="1" applyFont="1"/>
    <xf numFmtId="10" fontId="3" fillId="0" borderId="0" xfId="6" applyNumberFormat="1" applyFont="1"/>
    <xf numFmtId="0" fontId="7" fillId="6" borderId="2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70" fontId="2" fillId="2" borderId="1" xfId="5" applyNumberFormat="1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11" borderId="0" xfId="0" applyFont="1" applyFill="1" applyAlignment="1">
      <alignment wrapText="1"/>
    </xf>
    <xf numFmtId="0" fontId="2" fillId="1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7">
    <cellStyle name="20% - Accent2" xfId="1" builtinId="34"/>
    <cellStyle name="40% - Accent2" xfId="2" builtinId="35"/>
    <cellStyle name="40% - Accent3" xfId="3" builtinId="39"/>
    <cellStyle name="Comma" xfId="5" builtinId="3"/>
    <cellStyle name="Currency" xfId="4" builtinId="4"/>
    <cellStyle name="Normal" xfId="0" builtinId="0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9DA69-A2CA-4CA9-BC97-D0C643B568A8}">
  <sheetPr>
    <pageSetUpPr fitToPage="1"/>
  </sheetPr>
  <dimension ref="A1:N107"/>
  <sheetViews>
    <sheetView showGridLines="0" tabSelected="1" zoomScaleNormal="100" zoomScaleSheetLayoutView="115" workbookViewId="0">
      <selection activeCell="O5" sqref="O5"/>
    </sheetView>
  </sheetViews>
  <sheetFormatPr defaultColWidth="8.85546875" defaultRowHeight="15" x14ac:dyDescent="0.25"/>
  <cols>
    <col min="1" max="1" width="73.140625" customWidth="1"/>
    <col min="2" max="2" width="21.28515625" customWidth="1"/>
    <col min="3" max="3" width="17.7109375" customWidth="1"/>
    <col min="4" max="4" width="28.42578125" style="67" customWidth="1"/>
    <col min="5" max="5" width="6.7109375" customWidth="1"/>
    <col min="6" max="6" width="5.85546875" customWidth="1"/>
    <col min="7" max="7" width="5.28515625" customWidth="1"/>
    <col min="8" max="9" width="5.7109375" customWidth="1"/>
    <col min="11" max="11" width="27.42578125" customWidth="1"/>
    <col min="12" max="12" width="16.28515625" customWidth="1"/>
    <col min="13" max="13" width="14.7109375" customWidth="1"/>
    <col min="14" max="14" width="21.28515625" customWidth="1"/>
  </cols>
  <sheetData>
    <row r="1" spans="1:13" ht="16.5" x14ac:dyDescent="0.25">
      <c r="A1" s="3"/>
      <c r="B1" s="3"/>
      <c r="C1" s="3"/>
      <c r="D1" s="59"/>
      <c r="E1" s="3"/>
      <c r="F1" s="3"/>
      <c r="G1" s="3"/>
      <c r="H1" s="3"/>
      <c r="I1" s="3"/>
      <c r="J1" s="3"/>
      <c r="K1" s="3"/>
      <c r="L1" s="3"/>
      <c r="M1" s="3"/>
    </row>
    <row r="2" spans="1:13" ht="16.5" x14ac:dyDescent="0.25">
      <c r="A2" s="3"/>
      <c r="B2" s="3"/>
      <c r="C2" s="3"/>
      <c r="D2" s="59"/>
      <c r="E2" s="3"/>
      <c r="F2" s="3"/>
      <c r="G2" s="3"/>
      <c r="H2" s="3"/>
      <c r="I2" s="3"/>
      <c r="J2" s="3"/>
      <c r="K2" s="3"/>
      <c r="L2" s="3"/>
      <c r="M2" s="3"/>
    </row>
    <row r="3" spans="1:13" ht="26.65" customHeight="1" x14ac:dyDescent="0.35">
      <c r="A3" s="56" t="s">
        <v>27</v>
      </c>
      <c r="B3" s="57"/>
      <c r="C3" s="57"/>
      <c r="D3" s="58"/>
      <c r="E3" s="3"/>
      <c r="F3" s="3"/>
      <c r="G3" s="3"/>
      <c r="H3" s="3"/>
      <c r="I3" s="3"/>
      <c r="J3" s="3"/>
      <c r="K3" s="3"/>
      <c r="L3" s="3"/>
      <c r="M3" s="3"/>
    </row>
    <row r="4" spans="1:13" ht="16.5" x14ac:dyDescent="0.25">
      <c r="A4" s="17" t="s">
        <v>13</v>
      </c>
      <c r="B4" s="17" t="s">
        <v>12</v>
      </c>
      <c r="C4" s="17" t="s">
        <v>11</v>
      </c>
      <c r="D4" s="60" t="s">
        <v>14</v>
      </c>
      <c r="E4" s="3"/>
      <c r="F4" s="3"/>
      <c r="G4" s="3"/>
      <c r="H4" s="3"/>
      <c r="I4" s="3"/>
      <c r="J4" s="3"/>
      <c r="K4" s="3"/>
      <c r="L4" s="3"/>
      <c r="M4" s="3"/>
    </row>
    <row r="5" spans="1:13" ht="16.5" x14ac:dyDescent="0.25">
      <c r="A5" s="18" t="s">
        <v>30</v>
      </c>
      <c r="B5" s="39"/>
      <c r="C5" s="20">
        <f>16003+30586928</f>
        <v>30602931</v>
      </c>
      <c r="D5" s="61"/>
      <c r="E5" s="3"/>
      <c r="F5" s="4" t="s">
        <v>18</v>
      </c>
      <c r="G5" s="4"/>
      <c r="H5" s="4"/>
      <c r="I5" s="4"/>
      <c r="J5" s="4"/>
      <c r="K5" s="4"/>
      <c r="L5" s="29">
        <f>+C5</f>
        <v>30602931</v>
      </c>
      <c r="M5" s="3"/>
    </row>
    <row r="6" spans="1:13" ht="16.5" x14ac:dyDescent="0.25">
      <c r="A6" s="19" t="s">
        <v>40</v>
      </c>
      <c r="B6" s="39"/>
      <c r="C6" s="20"/>
      <c r="D6" s="61"/>
      <c r="E6" s="3"/>
      <c r="F6" s="4"/>
      <c r="G6" s="4"/>
      <c r="H6" s="4"/>
      <c r="I6" s="4"/>
      <c r="J6" s="4"/>
      <c r="K6" s="4"/>
      <c r="L6" s="29"/>
      <c r="M6" s="3"/>
    </row>
    <row r="7" spans="1:13" ht="16.5" x14ac:dyDescent="0.25">
      <c r="A7" s="19" t="s">
        <v>50</v>
      </c>
      <c r="B7" s="39" t="s">
        <v>51</v>
      </c>
      <c r="C7" s="21">
        <v>-764</v>
      </c>
      <c r="D7" s="62"/>
      <c r="E7" s="3"/>
      <c r="F7" s="4" t="s">
        <v>19</v>
      </c>
      <c r="G7" s="4"/>
      <c r="H7" s="4"/>
      <c r="I7" s="4"/>
      <c r="J7" s="4"/>
      <c r="K7" s="4"/>
      <c r="L7" s="29">
        <v>32245760</v>
      </c>
      <c r="M7" s="3"/>
    </row>
    <row r="8" spans="1:13" ht="16.5" x14ac:dyDescent="0.25">
      <c r="A8" s="19"/>
      <c r="B8" s="39"/>
      <c r="C8" s="21"/>
      <c r="D8" s="62"/>
      <c r="E8" s="3"/>
      <c r="F8" s="3"/>
      <c r="G8" s="3"/>
      <c r="H8" s="3"/>
      <c r="I8" s="3"/>
      <c r="J8" s="3"/>
      <c r="K8" s="3"/>
      <c r="L8" s="5"/>
      <c r="M8" s="3"/>
    </row>
    <row r="9" spans="1:13" ht="16.5" x14ac:dyDescent="0.25">
      <c r="A9" s="19"/>
      <c r="B9" s="39"/>
      <c r="C9" s="21"/>
      <c r="D9" s="61"/>
      <c r="E9" s="3"/>
      <c r="F9" s="4" t="s">
        <v>29</v>
      </c>
      <c r="G9" s="4"/>
      <c r="H9" s="4"/>
      <c r="I9" s="4"/>
      <c r="J9" s="4"/>
      <c r="K9" s="4"/>
      <c r="L9" s="29">
        <v>16401186</v>
      </c>
      <c r="M9" s="6"/>
    </row>
    <row r="10" spans="1:13" ht="16.5" x14ac:dyDescent="0.25">
      <c r="A10" s="18" t="s">
        <v>4</v>
      </c>
      <c r="B10" s="39"/>
      <c r="C10" s="20">
        <f>SUM(C5:C9)</f>
        <v>30602167</v>
      </c>
      <c r="D10" s="61"/>
      <c r="E10" s="6"/>
      <c r="F10" s="4"/>
      <c r="G10" s="4"/>
      <c r="H10" s="4"/>
      <c r="I10" s="4"/>
      <c r="J10" s="4"/>
      <c r="K10" s="4"/>
      <c r="L10" s="29"/>
      <c r="M10" s="3"/>
    </row>
    <row r="11" spans="1:13" ht="16.5" x14ac:dyDescent="0.25">
      <c r="A11" s="18"/>
      <c r="B11" s="39"/>
      <c r="C11" s="20"/>
      <c r="D11" s="61"/>
      <c r="E11" s="6"/>
      <c r="F11" s="4" t="s">
        <v>38</v>
      </c>
      <c r="G11" s="4"/>
      <c r="H11" s="4"/>
      <c r="I11" s="4"/>
      <c r="J11" s="4"/>
      <c r="K11" s="4"/>
      <c r="L11" s="29">
        <f>2970153236*0.5318/100</f>
        <v>15795274.909048002</v>
      </c>
      <c r="M11" s="3"/>
    </row>
    <row r="12" spans="1:13" ht="17.25" x14ac:dyDescent="0.3">
      <c r="A12" s="22" t="s">
        <v>28</v>
      </c>
      <c r="B12" s="39"/>
      <c r="C12" s="21">
        <f>+C10-C5</f>
        <v>-764</v>
      </c>
      <c r="D12" s="61"/>
      <c r="E12" s="3"/>
      <c r="M12" s="3"/>
    </row>
    <row r="13" spans="1:13" ht="17.25" x14ac:dyDescent="0.3">
      <c r="A13" s="22"/>
      <c r="B13" s="39"/>
      <c r="C13" s="21"/>
      <c r="D13" s="61"/>
      <c r="E13" s="3"/>
      <c r="F13" s="4" t="s">
        <v>48</v>
      </c>
      <c r="G13" s="3"/>
      <c r="H13" s="3"/>
      <c r="I13" s="3"/>
      <c r="J13" s="3"/>
      <c r="K13" s="3"/>
      <c r="L13" s="54">
        <f>+C52</f>
        <v>5190397.53</v>
      </c>
      <c r="M13" s="5"/>
    </row>
    <row r="14" spans="1:13" ht="17.25" x14ac:dyDescent="0.3">
      <c r="A14" s="22"/>
      <c r="B14" s="39"/>
      <c r="C14" s="21"/>
      <c r="D14" s="61"/>
      <c r="E14" s="3"/>
      <c r="F14" s="4" t="s">
        <v>49</v>
      </c>
      <c r="G14" s="3"/>
      <c r="H14" s="3"/>
      <c r="I14" s="3"/>
      <c r="J14" s="3"/>
      <c r="K14" s="3"/>
      <c r="L14" s="55">
        <f>+L13/C10</f>
        <v>0.1696088231268067</v>
      </c>
      <c r="M14" s="5"/>
    </row>
    <row r="15" spans="1:13" ht="16.5" x14ac:dyDescent="0.25">
      <c r="A15" s="3" t="s">
        <v>39</v>
      </c>
      <c r="B15" s="47"/>
      <c r="C15" s="8"/>
      <c r="D15" s="59"/>
      <c r="E15" s="3"/>
      <c r="G15" s="3"/>
      <c r="H15" s="3"/>
      <c r="I15" s="3"/>
      <c r="J15" s="3"/>
      <c r="K15" s="3"/>
      <c r="L15" s="3"/>
      <c r="M15" s="5"/>
    </row>
    <row r="16" spans="1:13" ht="16.5" x14ac:dyDescent="0.25">
      <c r="A16" s="3"/>
      <c r="B16" s="40"/>
      <c r="C16" s="8"/>
      <c r="D16" s="59"/>
      <c r="E16" s="3"/>
      <c r="F16" s="3"/>
      <c r="G16" s="3"/>
      <c r="H16" s="3"/>
      <c r="I16" s="3"/>
      <c r="J16" s="3"/>
      <c r="K16" s="3"/>
      <c r="L16" s="6"/>
      <c r="M16" s="5"/>
    </row>
    <row r="17" spans="1:14" ht="16.5" x14ac:dyDescent="0.25">
      <c r="A17" s="3"/>
      <c r="B17" s="40"/>
      <c r="C17" s="8"/>
      <c r="D17" s="59"/>
      <c r="E17" s="3"/>
      <c r="F17" s="3"/>
      <c r="G17" s="3"/>
      <c r="H17" s="3"/>
      <c r="I17" s="3"/>
      <c r="J17" s="3"/>
      <c r="K17" s="3"/>
      <c r="L17" s="6"/>
      <c r="M17" s="5"/>
    </row>
    <row r="18" spans="1:14" ht="16.5" x14ac:dyDescent="0.25">
      <c r="A18" s="23" t="s">
        <v>0</v>
      </c>
      <c r="B18" s="41"/>
      <c r="C18" s="25">
        <f>+L7</f>
        <v>32245760</v>
      </c>
      <c r="D18" s="63"/>
      <c r="E18" s="3"/>
      <c r="M18" s="5"/>
    </row>
    <row r="19" spans="1:14" ht="16.5" x14ac:dyDescent="0.25">
      <c r="A19" s="24" t="s">
        <v>47</v>
      </c>
      <c r="B19" s="41" t="s">
        <v>43</v>
      </c>
      <c r="C19" s="26">
        <v>2000</v>
      </c>
      <c r="D19" s="63"/>
      <c r="E19" s="3"/>
      <c r="F19" s="3"/>
      <c r="G19" s="3"/>
      <c r="H19" s="3"/>
      <c r="I19" s="3"/>
      <c r="J19" s="3"/>
      <c r="K19" s="3"/>
      <c r="L19" s="6"/>
      <c r="M19" s="5"/>
    </row>
    <row r="20" spans="1:14" ht="16.5" x14ac:dyDescent="0.25">
      <c r="A20" s="24"/>
      <c r="B20" s="41"/>
      <c r="C20" s="26"/>
      <c r="D20" s="63"/>
      <c r="E20" s="3"/>
      <c r="F20" s="3"/>
      <c r="G20" s="3"/>
      <c r="H20" s="3"/>
      <c r="I20" s="3"/>
      <c r="J20" s="3"/>
      <c r="K20" s="3"/>
      <c r="L20" s="6"/>
      <c r="M20" s="46"/>
    </row>
    <row r="21" spans="1:14" ht="16.5" x14ac:dyDescent="0.25">
      <c r="A21" s="24"/>
      <c r="B21" s="41"/>
      <c r="C21" s="26"/>
      <c r="D21" s="63"/>
      <c r="E21" s="3"/>
      <c r="F21" s="50" t="s">
        <v>33</v>
      </c>
      <c r="G21" s="50"/>
      <c r="H21" s="50"/>
      <c r="I21" s="50"/>
      <c r="J21" s="50"/>
      <c r="K21" s="51"/>
      <c r="L21" s="5"/>
      <c r="M21" s="5"/>
    </row>
    <row r="22" spans="1:14" ht="16.5" x14ac:dyDescent="0.25">
      <c r="A22" s="24"/>
      <c r="B22" s="41"/>
      <c r="C22" s="26"/>
      <c r="D22" s="63"/>
      <c r="E22" s="3"/>
      <c r="F22" s="3" t="s">
        <v>34</v>
      </c>
      <c r="G22" s="3"/>
      <c r="H22" s="3"/>
      <c r="I22" s="3"/>
      <c r="J22" s="3"/>
      <c r="K22" s="9"/>
      <c r="L22" s="5">
        <v>12446109</v>
      </c>
      <c r="M22" s="5"/>
    </row>
    <row r="23" spans="1:14" ht="16.5" x14ac:dyDescent="0.25">
      <c r="A23" s="24"/>
      <c r="B23" s="41"/>
      <c r="C23" s="26"/>
      <c r="D23" s="63"/>
      <c r="E23" s="3"/>
      <c r="F23" s="3" t="s">
        <v>32</v>
      </c>
      <c r="G23" s="3"/>
      <c r="H23" s="3"/>
      <c r="I23" s="3"/>
      <c r="J23" s="3"/>
      <c r="K23" s="9"/>
      <c r="L23" s="5">
        <v>5193161.53</v>
      </c>
      <c r="M23" s="5"/>
    </row>
    <row r="24" spans="1:14" ht="16.5" x14ac:dyDescent="0.25">
      <c r="A24" s="27"/>
      <c r="B24" s="42"/>
      <c r="C24" s="26"/>
      <c r="D24" s="63"/>
      <c r="E24" s="3"/>
      <c r="F24" s="3" t="s">
        <v>23</v>
      </c>
      <c r="G24" s="3"/>
      <c r="H24" s="3"/>
      <c r="I24" s="3"/>
      <c r="J24" s="3"/>
      <c r="K24" s="9"/>
      <c r="L24" s="6">
        <v>157191</v>
      </c>
      <c r="M24" s="5"/>
    </row>
    <row r="25" spans="1:14" ht="16.5" x14ac:dyDescent="0.25">
      <c r="A25" s="27"/>
      <c r="B25" s="27"/>
      <c r="C25" s="26"/>
      <c r="D25" s="63"/>
      <c r="E25" s="3"/>
      <c r="F25" s="3" t="s">
        <v>24</v>
      </c>
      <c r="G25" s="3"/>
      <c r="H25" s="3"/>
      <c r="I25" s="3"/>
      <c r="J25" s="3"/>
      <c r="K25" s="3"/>
      <c r="L25" s="6">
        <v>610399</v>
      </c>
      <c r="M25" s="5"/>
    </row>
    <row r="26" spans="1:14" ht="16.5" x14ac:dyDescent="0.25">
      <c r="A26" s="27"/>
      <c r="B26" s="27"/>
      <c r="C26" s="26"/>
      <c r="D26" s="63"/>
      <c r="E26" s="3"/>
      <c r="F26" s="3" t="s">
        <v>31</v>
      </c>
      <c r="G26" s="3"/>
      <c r="H26" s="3"/>
      <c r="I26" s="3"/>
      <c r="J26" s="3"/>
      <c r="K26" s="3"/>
      <c r="L26" s="6">
        <v>89292</v>
      </c>
      <c r="M26" s="5"/>
    </row>
    <row r="27" spans="1:14" ht="16.5" x14ac:dyDescent="0.25">
      <c r="A27" s="27"/>
      <c r="B27" s="27"/>
      <c r="C27" s="26"/>
      <c r="D27" s="63"/>
      <c r="E27" s="3"/>
      <c r="F27" s="3" t="s">
        <v>25</v>
      </c>
      <c r="G27" s="3"/>
      <c r="H27" s="3"/>
      <c r="I27" s="3"/>
      <c r="J27" s="3"/>
      <c r="K27" s="9"/>
      <c r="L27" s="6">
        <v>350345</v>
      </c>
      <c r="M27" s="10"/>
    </row>
    <row r="28" spans="1:14" ht="16.5" x14ac:dyDescent="0.25">
      <c r="A28" s="24"/>
      <c r="B28" s="24"/>
      <c r="C28" s="26"/>
      <c r="D28" s="63"/>
      <c r="E28" s="3"/>
      <c r="F28" s="3"/>
      <c r="G28" s="3"/>
      <c r="H28" s="3"/>
      <c r="I28" s="3"/>
      <c r="J28" s="3"/>
      <c r="K28" s="3"/>
      <c r="L28" s="6"/>
      <c r="M28" s="10"/>
    </row>
    <row r="29" spans="1:14" ht="16.5" x14ac:dyDescent="0.25">
      <c r="A29" s="24"/>
      <c r="B29" s="24"/>
      <c r="C29" s="26"/>
      <c r="D29" s="63"/>
      <c r="E29" s="3"/>
      <c r="F29" s="3"/>
      <c r="G29" s="3"/>
      <c r="H29" s="3"/>
      <c r="I29" s="3"/>
      <c r="J29" s="3" t="s">
        <v>9</v>
      </c>
      <c r="K29" s="3"/>
      <c r="L29" s="3"/>
      <c r="M29" s="3"/>
      <c r="N29" s="1"/>
    </row>
    <row r="30" spans="1:14" ht="16.5" x14ac:dyDescent="0.25">
      <c r="A30" s="28"/>
      <c r="B30" s="28"/>
      <c r="C30" s="26"/>
      <c r="D30" s="63"/>
      <c r="E30" s="3"/>
      <c r="F30" s="4" t="s">
        <v>10</v>
      </c>
      <c r="G30" s="3"/>
      <c r="H30" s="3"/>
      <c r="I30" s="3"/>
      <c r="J30" s="3"/>
      <c r="K30" s="3"/>
      <c r="L30" s="5"/>
      <c r="M30" s="3"/>
      <c r="N30" s="2"/>
    </row>
    <row r="31" spans="1:14" ht="16.5" x14ac:dyDescent="0.25">
      <c r="A31" s="27"/>
      <c r="B31" s="27"/>
      <c r="C31" s="26"/>
      <c r="D31" s="63"/>
      <c r="E31" s="3"/>
      <c r="F31" s="3"/>
      <c r="G31" s="3"/>
      <c r="H31" s="3"/>
      <c r="I31" s="3"/>
      <c r="J31" s="3"/>
      <c r="K31" s="3"/>
      <c r="L31" s="5"/>
      <c r="M31" s="11"/>
    </row>
    <row r="32" spans="1:14" ht="16.5" x14ac:dyDescent="0.25">
      <c r="A32" s="24"/>
      <c r="B32" s="24"/>
      <c r="C32" s="26"/>
      <c r="D32" s="63"/>
      <c r="E32" s="3"/>
      <c r="F32" s="3" t="s">
        <v>37</v>
      </c>
      <c r="G32" s="3"/>
      <c r="H32" s="3"/>
      <c r="I32" s="3"/>
      <c r="J32" s="3"/>
      <c r="K32" s="3"/>
      <c r="L32" s="5"/>
      <c r="M32" s="3"/>
    </row>
    <row r="33" spans="1:13" ht="16.5" x14ac:dyDescent="0.25">
      <c r="A33" s="24"/>
      <c r="B33" s="24"/>
      <c r="C33" s="26"/>
      <c r="D33" s="63"/>
      <c r="E33" s="3"/>
      <c r="F33" s="3" t="s">
        <v>35</v>
      </c>
      <c r="G33" s="3"/>
      <c r="H33" s="3"/>
      <c r="I33" s="3"/>
      <c r="J33" s="3"/>
      <c r="K33" s="3"/>
      <c r="L33" s="5"/>
      <c r="M33" s="3"/>
    </row>
    <row r="34" spans="1:13" ht="16.5" x14ac:dyDescent="0.25">
      <c r="A34" s="24"/>
      <c r="B34" s="24"/>
      <c r="C34" s="26"/>
      <c r="D34" s="63"/>
      <c r="E34" s="3"/>
      <c r="F34" s="3" t="s">
        <v>36</v>
      </c>
      <c r="G34" s="3"/>
      <c r="H34" s="3"/>
      <c r="I34" s="3"/>
      <c r="J34" s="3"/>
      <c r="K34" s="3"/>
      <c r="L34" s="5"/>
      <c r="M34" s="3"/>
    </row>
    <row r="35" spans="1:13" ht="16.5" x14ac:dyDescent="0.25">
      <c r="A35" s="24"/>
      <c r="B35" s="24"/>
      <c r="C35" s="26"/>
      <c r="D35" s="63"/>
      <c r="E35" s="3"/>
      <c r="F35" s="3"/>
      <c r="G35" s="3"/>
      <c r="H35" s="3"/>
      <c r="I35" s="3"/>
      <c r="J35" s="3"/>
      <c r="K35" s="3"/>
      <c r="L35" s="5"/>
      <c r="M35" s="3"/>
    </row>
    <row r="36" spans="1:13" ht="16.5" x14ac:dyDescent="0.25">
      <c r="A36" s="24"/>
      <c r="B36" s="24"/>
      <c r="C36" s="26"/>
      <c r="D36" s="63"/>
      <c r="E36" s="3"/>
      <c r="F36" s="3"/>
      <c r="G36" s="3"/>
      <c r="H36" s="3"/>
      <c r="I36" s="3"/>
      <c r="J36" s="3"/>
      <c r="K36" s="3"/>
      <c r="L36" s="5"/>
      <c r="M36" s="3"/>
    </row>
    <row r="37" spans="1:13" ht="16.5" x14ac:dyDescent="0.25">
      <c r="A37" s="24"/>
      <c r="B37" s="24"/>
      <c r="C37" s="26"/>
      <c r="D37" s="63"/>
      <c r="E37" s="3"/>
      <c r="F37" s="3"/>
      <c r="G37" s="3"/>
      <c r="H37" s="3"/>
      <c r="I37" s="3"/>
      <c r="J37" s="3"/>
      <c r="K37" s="3"/>
      <c r="L37" s="5"/>
      <c r="M37" s="3"/>
    </row>
    <row r="38" spans="1:13" ht="16.5" x14ac:dyDescent="0.25">
      <c r="A38" s="24"/>
      <c r="B38" s="24"/>
      <c r="C38" s="26"/>
      <c r="D38" s="63"/>
      <c r="E38" s="3"/>
      <c r="F38" s="3"/>
      <c r="G38" s="3"/>
      <c r="H38" s="3"/>
      <c r="I38" s="3"/>
      <c r="J38" s="3" t="s">
        <v>9</v>
      </c>
      <c r="K38" s="3"/>
      <c r="L38" s="12" t="s">
        <v>9</v>
      </c>
      <c r="M38" s="3"/>
    </row>
    <row r="39" spans="1:13" ht="16.5" x14ac:dyDescent="0.25">
      <c r="A39" s="24"/>
      <c r="B39" s="24"/>
      <c r="C39" s="26"/>
      <c r="D39" s="63"/>
      <c r="E39" s="3"/>
      <c r="F39" s="7"/>
      <c r="G39" s="3"/>
      <c r="H39" s="3"/>
      <c r="I39" s="3"/>
      <c r="J39" s="3"/>
      <c r="K39" s="3"/>
      <c r="L39" s="5"/>
      <c r="M39" s="3"/>
    </row>
    <row r="40" spans="1:13" ht="16.5" x14ac:dyDescent="0.25">
      <c r="A40" s="24"/>
      <c r="B40" s="24"/>
      <c r="C40" s="26"/>
      <c r="D40" s="63"/>
      <c r="E40" s="3"/>
      <c r="F40" s="3"/>
      <c r="G40" s="3"/>
      <c r="H40" s="3"/>
      <c r="I40" s="3"/>
      <c r="J40" s="3"/>
      <c r="K40" s="3"/>
      <c r="L40" s="3"/>
      <c r="M40" s="3"/>
    </row>
    <row r="41" spans="1:13" ht="16.5" x14ac:dyDescent="0.25">
      <c r="A41" s="24"/>
      <c r="B41" s="24"/>
      <c r="C41" s="26"/>
      <c r="D41" s="63"/>
      <c r="E41" s="3"/>
      <c r="F41" s="3"/>
      <c r="G41" s="3"/>
      <c r="H41" s="3"/>
      <c r="I41" s="3"/>
      <c r="J41" s="3"/>
      <c r="K41" s="3"/>
      <c r="L41" s="3"/>
      <c r="M41" s="3"/>
    </row>
    <row r="42" spans="1:13" ht="16.5" x14ac:dyDescent="0.25">
      <c r="A42" s="24"/>
      <c r="B42" s="24"/>
      <c r="C42" s="26"/>
      <c r="D42" s="63"/>
      <c r="E42" s="3"/>
      <c r="F42" s="13"/>
      <c r="G42" s="3"/>
      <c r="H42" s="13"/>
      <c r="I42" s="3"/>
      <c r="J42" s="3"/>
      <c r="K42" s="3"/>
      <c r="L42" s="14"/>
      <c r="M42" s="3"/>
    </row>
    <row r="43" spans="1:13" ht="16.5" x14ac:dyDescent="0.25">
      <c r="A43" s="24"/>
      <c r="B43" s="24"/>
      <c r="C43" s="26"/>
      <c r="D43" s="63"/>
      <c r="E43" s="3"/>
      <c r="F43" s="3"/>
      <c r="G43" s="3"/>
      <c r="H43" s="3"/>
      <c r="I43" s="3"/>
      <c r="J43" s="3"/>
      <c r="K43" s="3"/>
      <c r="L43" s="3"/>
      <c r="M43" s="15"/>
    </row>
    <row r="44" spans="1:13" ht="16.5" x14ac:dyDescent="0.25">
      <c r="A44" s="23" t="s">
        <v>5</v>
      </c>
      <c r="B44" s="24"/>
      <c r="C44" s="25">
        <f>SUM(C18:C43)</f>
        <v>32247760</v>
      </c>
      <c r="D44" s="63"/>
      <c r="E44" s="3"/>
      <c r="F44" s="3"/>
      <c r="G44" s="3"/>
      <c r="H44" s="3"/>
      <c r="I44" s="3"/>
      <c r="J44" s="3"/>
      <c r="K44" s="3"/>
      <c r="L44" s="3"/>
      <c r="M44" s="3"/>
    </row>
    <row r="45" spans="1:13" ht="17.25" x14ac:dyDescent="0.3">
      <c r="A45" s="30" t="s">
        <v>15</v>
      </c>
      <c r="B45" s="31"/>
      <c r="C45" s="32">
        <f>+C44-C18</f>
        <v>2000</v>
      </c>
      <c r="D45" s="63"/>
      <c r="E45" s="3"/>
      <c r="F45" s="3"/>
      <c r="G45" s="3"/>
      <c r="H45" s="3"/>
      <c r="I45" s="3"/>
      <c r="J45" s="3"/>
      <c r="K45" s="3"/>
      <c r="L45" s="48"/>
      <c r="M45" s="3"/>
    </row>
    <row r="46" spans="1:13" ht="16.5" x14ac:dyDescent="0.25">
      <c r="A46" s="24"/>
      <c r="B46" s="24"/>
      <c r="C46" s="26"/>
      <c r="D46" s="63"/>
      <c r="E46" s="6"/>
      <c r="F46" s="3"/>
      <c r="G46" s="3"/>
      <c r="H46" s="3"/>
      <c r="I46" s="3"/>
      <c r="J46" s="3"/>
      <c r="K46" s="3"/>
      <c r="L46" s="3"/>
      <c r="M46" s="3"/>
    </row>
    <row r="47" spans="1:13" ht="16.5" x14ac:dyDescent="0.25">
      <c r="A47" s="23"/>
      <c r="B47" s="24"/>
      <c r="C47" s="25"/>
      <c r="D47" s="63"/>
      <c r="E47" s="3"/>
      <c r="F47" s="3"/>
      <c r="G47" s="3"/>
      <c r="H47" s="3"/>
      <c r="I47" s="3"/>
      <c r="J47" s="3"/>
      <c r="K47" s="3"/>
      <c r="L47" s="49"/>
      <c r="M47" s="3"/>
    </row>
    <row r="48" spans="1:13" ht="16.5" x14ac:dyDescent="0.25">
      <c r="A48" s="7"/>
      <c r="B48" s="7"/>
      <c r="C48" s="8"/>
      <c r="D48" s="59"/>
      <c r="E48" s="3"/>
      <c r="F48" s="3"/>
      <c r="G48" s="3"/>
      <c r="H48" s="3"/>
      <c r="I48" s="3"/>
      <c r="J48" s="3"/>
      <c r="K48" s="3"/>
      <c r="L48" s="3"/>
      <c r="M48" s="3"/>
    </row>
    <row r="49" spans="1:13" ht="16.5" x14ac:dyDescent="0.25">
      <c r="A49" s="43" t="s">
        <v>1</v>
      </c>
      <c r="B49" s="44"/>
      <c r="C49" s="45">
        <f>+L23</f>
        <v>5193161.53</v>
      </c>
      <c r="D49" s="64"/>
      <c r="E49" s="3"/>
      <c r="F49" s="3"/>
      <c r="G49" s="3"/>
      <c r="H49" s="3"/>
      <c r="I49" s="3"/>
      <c r="J49" s="3"/>
      <c r="K49" s="3"/>
      <c r="L49" s="3"/>
      <c r="M49" s="3"/>
    </row>
    <row r="50" spans="1:13" ht="16.5" x14ac:dyDescent="0.25">
      <c r="A50" s="43" t="s">
        <v>21</v>
      </c>
      <c r="B50" s="44"/>
      <c r="C50" s="45">
        <f>-C45</f>
        <v>-2000</v>
      </c>
      <c r="D50" s="64"/>
      <c r="E50" s="3"/>
      <c r="F50" s="3"/>
      <c r="G50" s="3"/>
      <c r="H50" s="3"/>
      <c r="I50" s="3"/>
      <c r="J50" s="3"/>
      <c r="K50" s="3"/>
      <c r="L50" s="3"/>
      <c r="M50" s="3"/>
    </row>
    <row r="51" spans="1:13" ht="16.5" x14ac:dyDescent="0.25">
      <c r="A51" s="43" t="s">
        <v>22</v>
      </c>
      <c r="B51" s="44"/>
      <c r="C51" s="45">
        <f>+C12</f>
        <v>-764</v>
      </c>
      <c r="D51" s="64"/>
      <c r="E51" s="3"/>
      <c r="F51" s="3"/>
      <c r="G51" s="3"/>
      <c r="H51" s="3"/>
      <c r="I51" s="3"/>
      <c r="J51" s="3"/>
      <c r="K51" s="3"/>
      <c r="L51" s="3"/>
      <c r="M51" s="3"/>
    </row>
    <row r="52" spans="1:13" ht="16.5" x14ac:dyDescent="0.25">
      <c r="A52" s="43" t="s">
        <v>2</v>
      </c>
      <c r="B52" s="44"/>
      <c r="C52" s="45">
        <f>SUM(C49:C51)</f>
        <v>5190397.53</v>
      </c>
      <c r="D52" s="64"/>
      <c r="E52" s="3"/>
      <c r="F52" s="3"/>
      <c r="G52" s="3"/>
      <c r="H52" s="3"/>
      <c r="I52" s="3"/>
      <c r="J52" s="3"/>
      <c r="K52" s="3"/>
      <c r="L52" s="3"/>
      <c r="M52" s="3"/>
    </row>
    <row r="53" spans="1:13" s="36" customFormat="1" ht="16.5" x14ac:dyDescent="0.25">
      <c r="A53" s="37" t="s">
        <v>26</v>
      </c>
      <c r="B53" s="34"/>
      <c r="C53" s="35"/>
      <c r="D53" s="65"/>
      <c r="E53" s="34"/>
      <c r="F53" s="34"/>
      <c r="G53" s="34"/>
      <c r="H53" s="34"/>
      <c r="I53" s="34"/>
      <c r="J53" s="34"/>
      <c r="K53" s="34"/>
      <c r="L53" s="34"/>
      <c r="M53" s="34"/>
    </row>
    <row r="54" spans="1:13" ht="16.5" x14ac:dyDescent="0.25">
      <c r="A54" s="38" t="s">
        <v>20</v>
      </c>
      <c r="B54" s="3"/>
      <c r="C54" s="5"/>
      <c r="D54" s="59"/>
      <c r="E54" s="3"/>
      <c r="F54" s="3"/>
      <c r="G54" s="3"/>
      <c r="H54" s="3"/>
      <c r="I54" s="3"/>
      <c r="J54" s="3"/>
      <c r="K54" s="3"/>
      <c r="L54" s="3"/>
      <c r="M54" s="3"/>
    </row>
    <row r="55" spans="1:13" ht="16.5" x14ac:dyDescent="0.25">
      <c r="A55" s="18" t="s">
        <v>3</v>
      </c>
      <c r="B55" s="19"/>
      <c r="C55" s="21">
        <v>775000</v>
      </c>
      <c r="D55" s="61"/>
      <c r="E55" s="3"/>
      <c r="F55" s="3"/>
      <c r="G55" s="3"/>
      <c r="H55" s="3"/>
      <c r="I55" s="3"/>
      <c r="J55" s="3"/>
      <c r="K55" s="3"/>
      <c r="L55" s="3"/>
      <c r="M55" s="3"/>
    </row>
    <row r="56" spans="1:13" ht="16.5" x14ac:dyDescent="0.25">
      <c r="A56" s="52"/>
      <c r="B56" s="52"/>
      <c r="C56" s="21"/>
      <c r="D56" s="61"/>
      <c r="E56" s="3"/>
      <c r="F56" s="3"/>
      <c r="G56" s="3"/>
      <c r="H56" s="3"/>
      <c r="I56" s="3"/>
      <c r="J56" s="3"/>
      <c r="K56" s="3"/>
      <c r="L56" s="3"/>
      <c r="M56" s="3"/>
    </row>
    <row r="57" spans="1:13" ht="16.5" x14ac:dyDescent="0.25">
      <c r="A57" s="52"/>
      <c r="B57" s="52"/>
      <c r="C57" s="21"/>
      <c r="D57" s="61"/>
      <c r="E57" s="3"/>
      <c r="F57" s="3"/>
      <c r="G57" s="3"/>
      <c r="H57" s="3"/>
      <c r="I57" s="3"/>
      <c r="J57" s="3"/>
      <c r="K57" s="3"/>
      <c r="L57" s="3"/>
      <c r="M57" s="3"/>
    </row>
    <row r="58" spans="1:13" ht="16.5" x14ac:dyDescent="0.25">
      <c r="A58" s="18" t="s">
        <v>4</v>
      </c>
      <c r="B58" s="19"/>
      <c r="C58" s="21">
        <f>SUM(C55:C57)</f>
        <v>775000</v>
      </c>
      <c r="D58" s="61"/>
      <c r="E58" s="3"/>
      <c r="F58" s="3"/>
      <c r="G58" s="3"/>
      <c r="H58" s="3"/>
      <c r="I58" s="3"/>
      <c r="J58" s="3"/>
      <c r="K58" s="3"/>
      <c r="L58" s="3"/>
      <c r="M58" s="3"/>
    </row>
    <row r="59" spans="1:13" ht="16.5" x14ac:dyDescent="0.25">
      <c r="A59" s="7"/>
      <c r="B59" s="7"/>
      <c r="C59" s="8"/>
      <c r="D59" s="59"/>
      <c r="E59" s="3"/>
      <c r="F59" s="3"/>
      <c r="G59" s="3"/>
      <c r="H59" s="3"/>
      <c r="I59" s="3"/>
      <c r="J59" s="3"/>
      <c r="K59" s="3"/>
      <c r="L59" s="3"/>
      <c r="M59" s="3"/>
    </row>
    <row r="60" spans="1:13" ht="16.5" x14ac:dyDescent="0.25">
      <c r="A60" s="23" t="s">
        <v>6</v>
      </c>
      <c r="B60" s="24"/>
      <c r="C60" s="26">
        <v>779438</v>
      </c>
      <c r="D60" s="63"/>
      <c r="E60" s="3"/>
      <c r="F60" s="3"/>
      <c r="G60" s="3"/>
      <c r="H60" s="3"/>
      <c r="I60" s="3"/>
      <c r="J60" s="3"/>
      <c r="K60" s="3"/>
      <c r="L60" s="3"/>
      <c r="M60" s="3"/>
    </row>
    <row r="61" spans="1:13" ht="16.5" x14ac:dyDescent="0.25">
      <c r="A61" s="24"/>
      <c r="B61" s="24"/>
      <c r="C61" s="26"/>
      <c r="D61" s="63"/>
      <c r="E61" s="3"/>
      <c r="F61" s="3"/>
      <c r="G61" s="3"/>
      <c r="H61" s="3"/>
      <c r="I61" s="3"/>
      <c r="J61" s="3"/>
      <c r="K61" s="3"/>
      <c r="L61" s="3"/>
      <c r="M61" s="3"/>
    </row>
    <row r="62" spans="1:13" ht="16.5" x14ac:dyDescent="0.25">
      <c r="A62" s="24"/>
      <c r="B62" s="24"/>
      <c r="C62" s="26" t="s">
        <v>9</v>
      </c>
      <c r="D62" s="63"/>
      <c r="E62" s="3"/>
      <c r="F62" s="3"/>
      <c r="G62" s="3"/>
      <c r="H62" s="3"/>
      <c r="I62" s="3"/>
      <c r="J62" s="3"/>
      <c r="K62" s="3"/>
      <c r="L62" s="3"/>
      <c r="M62" s="3"/>
    </row>
    <row r="63" spans="1:13" ht="16.5" x14ac:dyDescent="0.25">
      <c r="A63" s="23" t="s">
        <v>5</v>
      </c>
      <c r="B63" s="24"/>
      <c r="C63" s="26">
        <f>SUM(C60:C62)</f>
        <v>779438</v>
      </c>
      <c r="D63" s="63"/>
      <c r="E63" s="3"/>
      <c r="F63" s="3"/>
      <c r="G63" s="3"/>
      <c r="H63" s="3"/>
      <c r="I63" s="3"/>
      <c r="J63" s="3"/>
      <c r="K63" s="3"/>
      <c r="L63" s="3"/>
      <c r="M63" s="3"/>
    </row>
    <row r="64" spans="1:13" ht="16.5" x14ac:dyDescent="0.25">
      <c r="A64" s="3"/>
      <c r="B64" s="3"/>
      <c r="C64" s="5"/>
      <c r="D64" s="59"/>
      <c r="E64" s="3"/>
      <c r="F64" s="3"/>
      <c r="G64" s="3"/>
      <c r="H64" s="3"/>
      <c r="I64" s="3"/>
      <c r="J64" s="3"/>
      <c r="K64" s="3"/>
      <c r="L64" s="3"/>
      <c r="M64" s="3"/>
    </row>
    <row r="65" spans="1:13" ht="16.5" x14ac:dyDescent="0.25">
      <c r="A65" s="18" t="s">
        <v>7</v>
      </c>
      <c r="B65" s="19"/>
      <c r="C65" s="21">
        <v>2520695</v>
      </c>
      <c r="D65" s="61"/>
      <c r="E65" s="6"/>
      <c r="F65" s="3"/>
      <c r="G65" s="3"/>
      <c r="H65" s="3"/>
      <c r="I65" s="3"/>
      <c r="J65" s="3"/>
      <c r="K65" s="3"/>
      <c r="L65" s="3"/>
      <c r="M65" s="3"/>
    </row>
    <row r="66" spans="1:13" ht="16.5" x14ac:dyDescent="0.25">
      <c r="A66" s="19"/>
      <c r="B66" s="19"/>
      <c r="C66" s="21"/>
      <c r="D66" s="61"/>
      <c r="E66" s="3"/>
      <c r="F66" s="3"/>
      <c r="G66" s="3"/>
      <c r="H66" s="3"/>
      <c r="I66" s="3"/>
      <c r="J66" s="3"/>
      <c r="K66" s="3"/>
      <c r="L66" s="3"/>
      <c r="M66" s="3"/>
    </row>
    <row r="67" spans="1:13" ht="16.5" x14ac:dyDescent="0.25">
      <c r="A67" s="19"/>
      <c r="B67" s="19"/>
      <c r="C67" s="21"/>
      <c r="D67" s="61"/>
      <c r="E67" s="3"/>
      <c r="F67" s="3"/>
      <c r="G67" s="3"/>
      <c r="H67" s="3"/>
      <c r="I67" s="3"/>
      <c r="J67" s="3"/>
      <c r="K67" s="3"/>
      <c r="L67" s="3"/>
      <c r="M67" s="3"/>
    </row>
    <row r="68" spans="1:13" ht="16.5" x14ac:dyDescent="0.25">
      <c r="A68" s="18" t="s">
        <v>4</v>
      </c>
      <c r="B68" s="19"/>
      <c r="C68" s="21">
        <f>SUM(C65:C67)</f>
        <v>2520695</v>
      </c>
      <c r="D68" s="61"/>
      <c r="E68" s="3"/>
      <c r="F68" s="3"/>
      <c r="G68" s="3"/>
      <c r="H68" s="3"/>
      <c r="I68" s="3"/>
      <c r="J68" s="3"/>
      <c r="K68" s="3"/>
      <c r="L68" s="3"/>
      <c r="M68" s="3"/>
    </row>
    <row r="69" spans="1:13" ht="16.5" x14ac:dyDescent="0.25">
      <c r="A69" s="7"/>
      <c r="B69" s="7"/>
      <c r="C69" s="8"/>
      <c r="D69" s="59"/>
      <c r="E69" s="3"/>
      <c r="F69" s="3"/>
      <c r="G69" s="3"/>
      <c r="H69" s="3"/>
      <c r="I69" s="3"/>
      <c r="J69" s="3"/>
      <c r="K69" s="3"/>
      <c r="L69" s="3"/>
      <c r="M69" s="3"/>
    </row>
    <row r="70" spans="1:13" ht="16.5" x14ac:dyDescent="0.25">
      <c r="A70" s="23" t="s">
        <v>8</v>
      </c>
      <c r="B70" s="24"/>
      <c r="C70" s="26">
        <v>5334456</v>
      </c>
      <c r="D70" s="63"/>
      <c r="E70" s="3"/>
      <c r="F70" s="3"/>
      <c r="G70" s="3"/>
      <c r="H70" s="3"/>
      <c r="I70" s="3"/>
      <c r="J70" s="3"/>
      <c r="K70" s="3"/>
      <c r="L70" s="3"/>
      <c r="M70" s="3"/>
    </row>
    <row r="71" spans="1:13" ht="16.5" x14ac:dyDescent="0.25">
      <c r="A71" s="24"/>
      <c r="B71" s="24"/>
      <c r="C71" s="26"/>
      <c r="D71" s="63"/>
      <c r="E71" s="3"/>
      <c r="F71" s="3"/>
      <c r="G71" s="3"/>
      <c r="H71" s="3"/>
      <c r="I71" s="3"/>
      <c r="J71" s="3"/>
      <c r="K71" s="3"/>
      <c r="L71" s="3"/>
      <c r="M71" s="3"/>
    </row>
    <row r="72" spans="1:13" ht="16.5" x14ac:dyDescent="0.25">
      <c r="A72" s="24"/>
      <c r="B72" s="24"/>
      <c r="C72" s="26"/>
      <c r="D72" s="63"/>
      <c r="E72" s="3"/>
      <c r="F72" s="3"/>
      <c r="G72" s="3"/>
      <c r="H72" s="3"/>
      <c r="I72" s="3"/>
      <c r="J72" s="3"/>
      <c r="K72" s="3"/>
      <c r="L72" s="3"/>
      <c r="M72" s="3"/>
    </row>
    <row r="73" spans="1:13" ht="16.5" x14ac:dyDescent="0.25">
      <c r="A73" s="23" t="s">
        <v>5</v>
      </c>
      <c r="B73" s="24"/>
      <c r="C73" s="26">
        <f>SUM(C70:C72)</f>
        <v>5334456</v>
      </c>
      <c r="D73" s="63"/>
      <c r="E73" s="3"/>
      <c r="F73" s="3"/>
      <c r="G73" s="3"/>
      <c r="H73" s="3"/>
      <c r="I73" s="3"/>
      <c r="J73" s="3"/>
      <c r="K73" s="3"/>
      <c r="L73" s="3"/>
      <c r="M73" s="3"/>
    </row>
    <row r="74" spans="1:13" ht="16.5" x14ac:dyDescent="0.25">
      <c r="A74" s="3"/>
      <c r="B74" s="3"/>
      <c r="C74" s="5"/>
      <c r="D74" s="59"/>
      <c r="E74" s="3"/>
      <c r="F74" s="3"/>
      <c r="G74" s="3"/>
      <c r="H74" s="3"/>
      <c r="I74" s="3"/>
      <c r="J74" s="3"/>
      <c r="K74" s="3"/>
      <c r="L74" s="3"/>
      <c r="M74" s="3"/>
    </row>
    <row r="75" spans="1:13" ht="16.5" x14ac:dyDescent="0.25">
      <c r="A75" s="18" t="s">
        <v>41</v>
      </c>
      <c r="B75" s="19"/>
      <c r="C75" s="21">
        <v>1932000</v>
      </c>
      <c r="D75" s="61"/>
      <c r="E75" s="3"/>
      <c r="F75" s="3"/>
      <c r="G75" s="3"/>
      <c r="H75" s="3"/>
      <c r="I75" s="3"/>
      <c r="J75" s="3"/>
      <c r="K75" s="3"/>
      <c r="L75" s="3"/>
      <c r="M75" s="3"/>
    </row>
    <row r="76" spans="1:13" ht="16.5" x14ac:dyDescent="0.25">
      <c r="A76" s="19"/>
      <c r="B76" s="19"/>
      <c r="C76" s="21"/>
      <c r="D76" s="61"/>
      <c r="E76" s="3"/>
      <c r="F76" s="3"/>
      <c r="G76" s="3"/>
      <c r="H76" s="3"/>
      <c r="I76" s="3"/>
      <c r="J76" s="3"/>
      <c r="K76" s="3"/>
      <c r="L76" s="3"/>
      <c r="M76" s="3"/>
    </row>
    <row r="77" spans="1:13" ht="16.5" x14ac:dyDescent="0.25">
      <c r="A77" s="19"/>
      <c r="B77" s="19"/>
      <c r="C77" s="21"/>
      <c r="D77" s="61"/>
      <c r="E77" s="3"/>
      <c r="F77" s="3"/>
      <c r="G77" s="3"/>
      <c r="H77" s="3"/>
      <c r="I77" s="3"/>
      <c r="J77" s="3"/>
      <c r="K77" s="3"/>
      <c r="L77" s="3"/>
      <c r="M77" s="3"/>
    </row>
    <row r="78" spans="1:13" ht="17.25" x14ac:dyDescent="0.3">
      <c r="A78" s="18" t="s">
        <v>4</v>
      </c>
      <c r="B78" s="19"/>
      <c r="C78" s="21">
        <f>SUM(C75:C77)</f>
        <v>1932000</v>
      </c>
      <c r="D78" s="61"/>
      <c r="E78" s="3"/>
      <c r="F78" s="16"/>
      <c r="G78" s="16"/>
      <c r="H78" s="16"/>
      <c r="I78" s="16"/>
      <c r="J78" s="16"/>
      <c r="K78" s="16"/>
      <c r="L78" s="16"/>
      <c r="M78" s="3"/>
    </row>
    <row r="79" spans="1:13" ht="17.25" x14ac:dyDescent="0.3">
      <c r="A79" s="7"/>
      <c r="B79" s="7"/>
      <c r="C79" s="8"/>
      <c r="D79" s="59"/>
      <c r="E79" s="3"/>
      <c r="F79" s="16"/>
      <c r="G79" s="16"/>
      <c r="H79" s="16"/>
      <c r="I79" s="16"/>
      <c r="J79" s="16"/>
      <c r="K79" s="16"/>
      <c r="L79" s="16"/>
      <c r="M79" s="3"/>
    </row>
    <row r="80" spans="1:13" ht="17.25" x14ac:dyDescent="0.3">
      <c r="A80" s="23" t="s">
        <v>42</v>
      </c>
      <c r="B80" s="24"/>
      <c r="C80" s="26">
        <v>1892340</v>
      </c>
      <c r="D80" s="63"/>
      <c r="E80" s="3"/>
      <c r="F80" s="16"/>
      <c r="G80" s="16"/>
      <c r="H80" s="16"/>
      <c r="I80" s="16"/>
      <c r="J80" s="16"/>
      <c r="K80" s="16"/>
      <c r="L80" s="16"/>
      <c r="M80" s="3"/>
    </row>
    <row r="81" spans="1:13" ht="17.25" x14ac:dyDescent="0.3">
      <c r="A81" s="23"/>
      <c r="B81" s="24"/>
      <c r="C81" s="26"/>
      <c r="D81" s="63"/>
      <c r="E81" s="3"/>
      <c r="F81" s="16"/>
      <c r="G81" s="16"/>
      <c r="H81" s="16"/>
      <c r="I81" s="16"/>
      <c r="J81" s="16"/>
      <c r="K81" s="16"/>
      <c r="L81" s="16"/>
      <c r="M81" s="3"/>
    </row>
    <row r="82" spans="1:13" ht="17.25" x14ac:dyDescent="0.3">
      <c r="A82" s="23"/>
      <c r="B82" s="24"/>
      <c r="C82" s="26"/>
      <c r="D82" s="63"/>
      <c r="E82" s="3"/>
      <c r="F82" s="16"/>
      <c r="G82" s="16"/>
      <c r="H82" s="16"/>
      <c r="I82" s="16"/>
      <c r="J82" s="16"/>
      <c r="K82" s="16"/>
      <c r="L82" s="16"/>
      <c r="M82" s="3"/>
    </row>
    <row r="83" spans="1:13" ht="17.25" x14ac:dyDescent="0.3">
      <c r="A83" s="30"/>
      <c r="B83" s="24"/>
      <c r="C83" s="26"/>
      <c r="D83" s="63"/>
      <c r="E83" s="3"/>
      <c r="F83" s="16"/>
      <c r="G83" s="16"/>
      <c r="H83" s="16"/>
      <c r="I83" s="16"/>
      <c r="J83" s="16"/>
      <c r="K83" s="16"/>
      <c r="L83" s="16"/>
      <c r="M83" s="3"/>
    </row>
    <row r="84" spans="1:13" ht="16.5" x14ac:dyDescent="0.25">
      <c r="A84" s="24"/>
      <c r="B84" s="24"/>
      <c r="C84" s="26"/>
      <c r="D84" s="63"/>
      <c r="E84" s="3"/>
    </row>
    <row r="85" spans="1:13" ht="16.5" x14ac:dyDescent="0.25">
      <c r="A85" s="23" t="s">
        <v>5</v>
      </c>
      <c r="B85" s="24"/>
      <c r="C85" s="26">
        <f>SUM(C80:C84)</f>
        <v>1892340</v>
      </c>
      <c r="D85" s="63"/>
      <c r="E85" s="3"/>
    </row>
    <row r="86" spans="1:13" ht="16.5" x14ac:dyDescent="0.25">
      <c r="A86" s="3"/>
      <c r="B86" s="3"/>
      <c r="C86" s="10"/>
      <c r="D86" s="59"/>
      <c r="E86" s="3"/>
    </row>
    <row r="87" spans="1:13" ht="16.5" hidden="1" x14ac:dyDescent="0.25">
      <c r="A87" s="18" t="s">
        <v>16</v>
      </c>
      <c r="B87" s="19"/>
      <c r="C87" s="21">
        <v>2587640</v>
      </c>
      <c r="D87" s="61"/>
      <c r="E87" s="3"/>
    </row>
    <row r="88" spans="1:13" ht="17.25" hidden="1" x14ac:dyDescent="0.3">
      <c r="A88" s="22"/>
      <c r="B88" s="19"/>
      <c r="C88" s="21"/>
      <c r="D88" s="61"/>
    </row>
    <row r="89" spans="1:13" ht="16.5" hidden="1" x14ac:dyDescent="0.25">
      <c r="A89" s="19"/>
      <c r="B89" s="19"/>
      <c r="C89" s="21"/>
      <c r="D89" s="61"/>
    </row>
    <row r="90" spans="1:13" ht="16.5" hidden="1" x14ac:dyDescent="0.25">
      <c r="A90" s="18" t="s">
        <v>4</v>
      </c>
      <c r="B90" s="19"/>
      <c r="C90" s="21">
        <f>SUM(C87:C89)</f>
        <v>2587640</v>
      </c>
      <c r="D90" s="61"/>
      <c r="H90" s="33"/>
    </row>
    <row r="91" spans="1:13" ht="16.5" hidden="1" x14ac:dyDescent="0.25">
      <c r="A91" s="7"/>
      <c r="B91" s="7"/>
      <c r="C91" s="8"/>
      <c r="D91" s="59"/>
    </row>
    <row r="92" spans="1:13" ht="16.5" x14ac:dyDescent="0.25">
      <c r="A92" s="53" t="s">
        <v>17</v>
      </c>
      <c r="B92" s="31"/>
      <c r="C92" s="32">
        <v>2437640</v>
      </c>
      <c r="D92" s="66"/>
    </row>
    <row r="93" spans="1:13" ht="33" x14ac:dyDescent="0.25">
      <c r="A93" s="53" t="s">
        <v>52</v>
      </c>
      <c r="B93" s="31" t="s">
        <v>51</v>
      </c>
      <c r="C93" s="32">
        <v>155000</v>
      </c>
      <c r="D93" s="66" t="s">
        <v>57</v>
      </c>
    </row>
    <row r="94" spans="1:13" ht="16.5" x14ac:dyDescent="0.25">
      <c r="A94" s="53" t="s">
        <v>53</v>
      </c>
      <c r="B94" s="31" t="s">
        <v>51</v>
      </c>
      <c r="C94" s="32">
        <v>60000</v>
      </c>
      <c r="D94" s="66" t="s">
        <v>60</v>
      </c>
    </row>
    <row r="95" spans="1:13" ht="33" x14ac:dyDescent="0.25">
      <c r="A95" s="53" t="s">
        <v>54</v>
      </c>
      <c r="B95" s="31" t="s">
        <v>51</v>
      </c>
      <c r="C95" s="32">
        <v>100000</v>
      </c>
      <c r="D95" s="66" t="s">
        <v>58</v>
      </c>
    </row>
    <row r="96" spans="1:13" ht="49.5" x14ac:dyDescent="0.25">
      <c r="A96" s="53" t="s">
        <v>61</v>
      </c>
      <c r="B96" s="31" t="s">
        <v>51</v>
      </c>
      <c r="C96" s="32">
        <v>195571</v>
      </c>
      <c r="D96" s="66" t="s">
        <v>62</v>
      </c>
    </row>
    <row r="97" spans="1:4" ht="33" x14ac:dyDescent="0.25">
      <c r="A97" s="53" t="s">
        <v>55</v>
      </c>
      <c r="B97" s="31" t="s">
        <v>51</v>
      </c>
      <c r="C97" s="32">
        <v>125000</v>
      </c>
      <c r="D97" s="66" t="s">
        <v>59</v>
      </c>
    </row>
    <row r="98" spans="1:4" ht="16.5" x14ac:dyDescent="0.25">
      <c r="A98" s="53" t="s">
        <v>56</v>
      </c>
      <c r="B98" s="31" t="s">
        <v>51</v>
      </c>
      <c r="C98" s="32">
        <v>500000</v>
      </c>
      <c r="D98" s="66"/>
    </row>
    <row r="99" spans="1:4" ht="16.5" x14ac:dyDescent="0.25">
      <c r="A99" s="53"/>
      <c r="B99" s="31"/>
      <c r="C99" s="32"/>
      <c r="D99" s="66"/>
    </row>
    <row r="100" spans="1:4" ht="16.5" x14ac:dyDescent="0.25">
      <c r="A100" s="53" t="s">
        <v>46</v>
      </c>
      <c r="B100" s="31" t="s">
        <v>44</v>
      </c>
      <c r="C100" s="32">
        <v>25000</v>
      </c>
      <c r="D100" s="66"/>
    </row>
    <row r="101" spans="1:4" ht="16.5" x14ac:dyDescent="0.25">
      <c r="A101" s="53" t="s">
        <v>45</v>
      </c>
      <c r="B101" s="31" t="s">
        <v>44</v>
      </c>
      <c r="C101" s="32">
        <v>30000</v>
      </c>
      <c r="D101" s="66"/>
    </row>
    <row r="102" spans="1:4" ht="17.25" x14ac:dyDescent="0.3">
      <c r="A102" s="30"/>
      <c r="B102" s="31"/>
      <c r="C102" s="32"/>
      <c r="D102" s="66"/>
    </row>
    <row r="103" spans="1:4" ht="16.5" x14ac:dyDescent="0.25">
      <c r="A103" s="53" t="s">
        <v>63</v>
      </c>
      <c r="B103" s="31"/>
      <c r="C103" s="32">
        <f>SUM(C92:C102)</f>
        <v>3628211</v>
      </c>
      <c r="D103" s="66"/>
    </row>
    <row r="104" spans="1:4" ht="16.5" x14ac:dyDescent="0.25">
      <c r="A104" s="53"/>
      <c r="B104" s="31"/>
      <c r="C104" s="32"/>
      <c r="D104" s="66"/>
    </row>
    <row r="105" spans="1:4" ht="17.25" x14ac:dyDescent="0.3">
      <c r="A105" s="30" t="s">
        <v>66</v>
      </c>
      <c r="B105" s="31"/>
      <c r="C105" s="32">
        <v>1160651</v>
      </c>
      <c r="D105" s="66"/>
    </row>
    <row r="106" spans="1:4" ht="17.25" x14ac:dyDescent="0.3">
      <c r="A106" s="30" t="s">
        <v>65</v>
      </c>
      <c r="B106" s="31"/>
      <c r="C106" s="32">
        <f>C103-C92</f>
        <v>1190571</v>
      </c>
      <c r="D106" s="66"/>
    </row>
    <row r="107" spans="1:4" ht="17.25" x14ac:dyDescent="0.3">
      <c r="A107" s="30" t="s">
        <v>64</v>
      </c>
      <c r="B107" s="31"/>
      <c r="C107" s="32">
        <f>C105-C106</f>
        <v>-29920</v>
      </c>
      <c r="D107" s="66"/>
    </row>
  </sheetData>
  <mergeCells count="1">
    <mergeCell ref="A3:D3"/>
  </mergeCells>
  <pageMargins left="0.7" right="0.7" top="0.75" bottom="0.75" header="0.3" footer="0.3"/>
  <pageSetup scale="80" fitToWidth="0" orientation="portrait" r:id="rId1"/>
  <headerFooter>
    <oddHeader>&amp;LPreliminary Fiscal 2022 Budget - Reconciliation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Reconciliation List FY25</vt:lpstr>
      <vt:lpstr>'Reconciliation List FY25'!Print_Area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Suzannel</dc:creator>
  <cp:lastModifiedBy>Jessie Carpenter</cp:lastModifiedBy>
  <cp:lastPrinted>2023-04-25T19:05:39Z</cp:lastPrinted>
  <dcterms:created xsi:type="dcterms:W3CDTF">2016-04-20T18:12:17Z</dcterms:created>
  <dcterms:modified xsi:type="dcterms:W3CDTF">2024-04-17T18:03:56Z</dcterms:modified>
</cp:coreProperties>
</file>